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8_{42E764F5-14C7-4F59-8D8A-8C95AB67F311}" xr6:coauthVersionLast="47" xr6:coauthVersionMax="47" xr10:uidLastSave="{00000000-0000-0000-0000-000000000000}"/>
  <bookViews>
    <workbookView xWindow="-120" yWindow="-120" windowWidth="29040" windowHeight="15720" firstSheet="9" activeTab="9" xr2:uid="{3450FF17-228D-4BE0-81A8-A4733D2F5E37}"/>
  </bookViews>
  <sheets>
    <sheet name="%summary " sheetId="16" state="hidden" r:id="rId1"/>
    <sheet name="info " sheetId="18" state="hidden" r:id="rId2"/>
    <sheet name="summary graphs " sheetId="9" state="hidden" r:id="rId3"/>
    <sheet name="October" sheetId="21" state="hidden" r:id="rId4"/>
    <sheet name="March" sheetId="24" state="hidden" r:id="rId5"/>
    <sheet name="Midnight Bed State" sheetId="23" state="hidden" r:id="rId6"/>
    <sheet name="A&amp;E" sheetId="29" state="hidden" r:id="rId7"/>
    <sheet name="Conditional Format" sheetId="31" state="hidden" r:id="rId8"/>
    <sheet name="Pivot" sheetId="45" state="hidden" r:id="rId9"/>
    <sheet name="NStf" sheetId="33" r:id="rId10"/>
    <sheet name="Bedstate" sheetId="34" state="hidden" r:id="rId11"/>
    <sheet name="Monthly Ave Bedstate Heatmap" sheetId="35" state="hidden" r:id="rId12"/>
    <sheet name="ANA Report" sheetId="36" state="hidden" r:id="rId13"/>
    <sheet name="Ana Report 2" sheetId="44" state="hidden" r:id="rId14"/>
    <sheet name="ANA Graph" sheetId="37" state="hidden" r:id="rId15"/>
    <sheet name="Divisions" sheetId="38" state="hidden" r:id="rId16"/>
  </sheets>
  <definedNames>
    <definedName name="_xlnm._FilterDatabase" localSheetId="10" hidden="1">Bedstate!#REF!</definedName>
    <definedName name="_xlnm._FilterDatabase" localSheetId="9" hidden="1">NStf!$A$1:$AD$30</definedName>
    <definedName name="OrgCodeSelection">#REF!</definedName>
    <definedName name="OrgNameSelection">#REF!</definedName>
    <definedName name="_xlnm.Print_Area" localSheetId="4">March!$A$1:$W$35</definedName>
    <definedName name="Sites">#REF!</definedName>
    <definedName name="Specialties">#REF!</definedName>
  </definedNames>
  <calcPr calcId="191029"/>
  <pivotCaches>
    <pivotCache cacheId="7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4" i="9" l="1"/>
  <c r="AG233" i="9"/>
  <c r="AG232" i="9"/>
  <c r="AG231" i="9"/>
  <c r="AG19" i="9"/>
  <c r="AG27" i="9" s="1"/>
  <c r="AG35" i="9" s="1"/>
  <c r="AG43" i="9" s="1"/>
  <c r="AG51" i="9" s="1"/>
  <c r="AG59" i="9" s="1"/>
  <c r="AG67" i="9" s="1"/>
  <c r="AG75" i="9" s="1"/>
  <c r="AG83" i="9" s="1"/>
  <c r="AG91" i="9" s="1"/>
  <c r="AG99" i="9" s="1"/>
  <c r="AG107" i="9" s="1"/>
  <c r="AG115" i="9" s="1"/>
  <c r="AG123" i="9" s="1"/>
  <c r="AG131" i="9" s="1"/>
  <c r="AG139" i="9" s="1"/>
  <c r="AG147" i="9" s="1"/>
  <c r="AG155" i="9" s="1"/>
  <c r="AG163" i="9" s="1"/>
  <c r="AG171" i="9" s="1"/>
  <c r="AG179" i="9" s="1"/>
  <c r="AG187" i="9" s="1"/>
  <c r="AG195" i="9" s="1"/>
  <c r="AG203" i="9" s="1"/>
  <c r="AG211" i="9" s="1"/>
  <c r="AG219" i="9" s="1"/>
  <c r="AG230" i="9" s="1"/>
  <c r="AG11" i="9"/>
  <c r="AF234" i="9" l="1"/>
  <c r="AF233" i="9"/>
  <c r="AF232" i="9"/>
  <c r="AF231" i="9"/>
  <c r="AF19" i="9"/>
  <c r="AF27" i="9" s="1"/>
  <c r="AF35" i="9" s="1"/>
  <c r="AF43" i="9" s="1"/>
  <c r="AF51" i="9" s="1"/>
  <c r="AF59" i="9" s="1"/>
  <c r="AF67" i="9" s="1"/>
  <c r="AF75" i="9" s="1"/>
  <c r="AF83" i="9" s="1"/>
  <c r="AF91" i="9" s="1"/>
  <c r="AF99" i="9" s="1"/>
  <c r="AF107" i="9" s="1"/>
  <c r="AF115" i="9" s="1"/>
  <c r="AF123" i="9" s="1"/>
  <c r="AF131" i="9" s="1"/>
  <c r="AF139" i="9" s="1"/>
  <c r="AF147" i="9" s="1"/>
  <c r="AF155" i="9" s="1"/>
  <c r="AF163" i="9" s="1"/>
  <c r="AF171" i="9" s="1"/>
  <c r="AF179" i="9" s="1"/>
  <c r="AF187" i="9" s="1"/>
  <c r="AF195" i="9" s="1"/>
  <c r="AF203" i="9" s="1"/>
  <c r="AF211" i="9" s="1"/>
  <c r="AF219" i="9" s="1"/>
  <c r="AF230" i="9" s="1"/>
  <c r="AF11" i="9"/>
  <c r="AE234" i="9" l="1"/>
  <c r="AE233" i="9"/>
  <c r="AE232" i="9"/>
  <c r="AE231" i="9"/>
  <c r="AE19" i="9"/>
  <c r="AE27" i="9" s="1"/>
  <c r="AE35" i="9" s="1"/>
  <c r="AE43" i="9" s="1"/>
  <c r="AE51" i="9" s="1"/>
  <c r="AE59" i="9" s="1"/>
  <c r="AE67" i="9" s="1"/>
  <c r="AE75" i="9" s="1"/>
  <c r="AE83" i="9" s="1"/>
  <c r="AE91" i="9" s="1"/>
  <c r="AE99" i="9" s="1"/>
  <c r="AE107" i="9" s="1"/>
  <c r="AE115" i="9" s="1"/>
  <c r="AE123" i="9" s="1"/>
  <c r="AE131" i="9" s="1"/>
  <c r="AE139" i="9" s="1"/>
  <c r="AE147" i="9" s="1"/>
  <c r="AE155" i="9" s="1"/>
  <c r="AE163" i="9" s="1"/>
  <c r="AE171" i="9" s="1"/>
  <c r="AE179" i="9" s="1"/>
  <c r="AE187" i="9" s="1"/>
  <c r="AE195" i="9" s="1"/>
  <c r="AE203" i="9" s="1"/>
  <c r="AE211" i="9" s="1"/>
  <c r="AE219" i="9" s="1"/>
  <c r="AE230" i="9" s="1"/>
  <c r="AE11" i="9"/>
  <c r="AD234" i="9" l="1"/>
  <c r="AD233" i="9"/>
  <c r="AD232" i="9"/>
  <c r="AD231" i="9"/>
  <c r="AD19" i="9"/>
  <c r="AD27" i="9" s="1"/>
  <c r="AD35" i="9" s="1"/>
  <c r="AD43" i="9" s="1"/>
  <c r="AD51" i="9" s="1"/>
  <c r="AD59" i="9" s="1"/>
  <c r="AD67" i="9" s="1"/>
  <c r="AD75" i="9" s="1"/>
  <c r="AD83" i="9" s="1"/>
  <c r="AD91" i="9" s="1"/>
  <c r="AD99" i="9" s="1"/>
  <c r="AD107" i="9" s="1"/>
  <c r="AD115" i="9" s="1"/>
  <c r="AD123" i="9" s="1"/>
  <c r="AD131" i="9" s="1"/>
  <c r="AD139" i="9" s="1"/>
  <c r="AD147" i="9" s="1"/>
  <c r="AD155" i="9" s="1"/>
  <c r="AD163" i="9" s="1"/>
  <c r="AD171" i="9" s="1"/>
  <c r="AD179" i="9" s="1"/>
  <c r="AD187" i="9" s="1"/>
  <c r="AD195" i="9" s="1"/>
  <c r="AD203" i="9" s="1"/>
  <c r="AD211" i="9" s="1"/>
  <c r="AD219" i="9" s="1"/>
  <c r="AD230" i="9" s="1"/>
  <c r="AD11" i="9"/>
  <c r="AG14" i="33"/>
  <c r="AI24" i="33" l="1"/>
  <c r="AH24" i="33"/>
  <c r="AF24" i="33"/>
  <c r="AI14" i="33"/>
  <c r="AI5" i="33"/>
  <c r="AH4" i="33"/>
  <c r="AI20" i="33"/>
  <c r="AH17" i="33"/>
  <c r="AC234" i="9"/>
  <c r="AC233" i="9"/>
  <c r="AC232" i="9"/>
  <c r="AC231" i="9"/>
  <c r="AC19" i="9"/>
  <c r="AC27" i="9" s="1"/>
  <c r="AC35" i="9" s="1"/>
  <c r="AC43" i="9" s="1"/>
  <c r="AC51" i="9" s="1"/>
  <c r="AC59" i="9" s="1"/>
  <c r="AC67" i="9" s="1"/>
  <c r="AC75" i="9" s="1"/>
  <c r="AC83" i="9" s="1"/>
  <c r="AC91" i="9" s="1"/>
  <c r="AC99" i="9" s="1"/>
  <c r="AC107" i="9" s="1"/>
  <c r="AC115" i="9" s="1"/>
  <c r="AC123" i="9" s="1"/>
  <c r="AC131" i="9" s="1"/>
  <c r="AC139" i="9" s="1"/>
  <c r="AC147" i="9" s="1"/>
  <c r="AC155" i="9" s="1"/>
  <c r="AC163" i="9" s="1"/>
  <c r="AC171" i="9" s="1"/>
  <c r="AC179" i="9" s="1"/>
  <c r="AC187" i="9" s="1"/>
  <c r="AC195" i="9" s="1"/>
  <c r="AC203" i="9" s="1"/>
  <c r="AC211" i="9" s="1"/>
  <c r="AC219" i="9" s="1"/>
  <c r="AC230" i="9" s="1"/>
  <c r="AC11" i="9"/>
  <c r="AG15" i="33" l="1"/>
  <c r="AG11" i="33"/>
  <c r="AB234" i="9"/>
  <c r="AB233" i="9"/>
  <c r="AB232" i="9"/>
  <c r="AB231" i="9"/>
  <c r="AB19" i="9"/>
  <c r="AB27" i="9" s="1"/>
  <c r="AB35" i="9" s="1"/>
  <c r="AB43" i="9" s="1"/>
  <c r="AB51" i="9" s="1"/>
  <c r="AB59" i="9" s="1"/>
  <c r="AB67" i="9" s="1"/>
  <c r="AB75" i="9" s="1"/>
  <c r="AB83" i="9" s="1"/>
  <c r="AB91" i="9" s="1"/>
  <c r="AB99" i="9" s="1"/>
  <c r="AB107" i="9" s="1"/>
  <c r="AB115" i="9" s="1"/>
  <c r="AB123" i="9" s="1"/>
  <c r="AB131" i="9" s="1"/>
  <c r="AB139" i="9" s="1"/>
  <c r="AB147" i="9" s="1"/>
  <c r="AB155" i="9" s="1"/>
  <c r="AB163" i="9" s="1"/>
  <c r="AB171" i="9" s="1"/>
  <c r="AB179" i="9" s="1"/>
  <c r="AB187" i="9" s="1"/>
  <c r="AB195" i="9" s="1"/>
  <c r="AB203" i="9" s="1"/>
  <c r="AB211" i="9" s="1"/>
  <c r="AB219" i="9" s="1"/>
  <c r="AB230" i="9" s="1"/>
  <c r="AB11" i="9"/>
  <c r="AA234" i="9"/>
  <c r="AA233" i="9"/>
  <c r="AA232" i="9"/>
  <c r="AA231" i="9"/>
  <c r="AA19" i="9"/>
  <c r="AA27" i="9" s="1"/>
  <c r="AA35" i="9" s="1"/>
  <c r="AA43" i="9" s="1"/>
  <c r="AA51" i="9" s="1"/>
  <c r="AA59" i="9" s="1"/>
  <c r="AA67" i="9" s="1"/>
  <c r="AA75" i="9" s="1"/>
  <c r="AA83" i="9" s="1"/>
  <c r="AA91" i="9" s="1"/>
  <c r="AA99" i="9" s="1"/>
  <c r="AA107" i="9" s="1"/>
  <c r="AA115" i="9" s="1"/>
  <c r="AA123" i="9" s="1"/>
  <c r="AA131" i="9" s="1"/>
  <c r="AA139" i="9" s="1"/>
  <c r="AA147" i="9" s="1"/>
  <c r="AA155" i="9" s="1"/>
  <c r="AA163" i="9" s="1"/>
  <c r="AA171" i="9" s="1"/>
  <c r="AA179" i="9" s="1"/>
  <c r="AA187" i="9" s="1"/>
  <c r="AA195" i="9" s="1"/>
  <c r="AA203" i="9" s="1"/>
  <c r="AA211" i="9" s="1"/>
  <c r="AA219" i="9" s="1"/>
  <c r="AA230" i="9" s="1"/>
  <c r="AA11" i="9"/>
  <c r="Z234" i="9" l="1"/>
  <c r="Z233" i="9"/>
  <c r="Z232" i="9"/>
  <c r="Z231" i="9"/>
  <c r="Z19" i="9"/>
  <c r="Z27" i="9" s="1"/>
  <c r="Z35" i="9" s="1"/>
  <c r="Z43" i="9" s="1"/>
  <c r="Z51" i="9" s="1"/>
  <c r="Z59" i="9" s="1"/>
  <c r="Z67" i="9" s="1"/>
  <c r="Z75" i="9" s="1"/>
  <c r="Z83" i="9" s="1"/>
  <c r="Z91" i="9" s="1"/>
  <c r="Z99" i="9" s="1"/>
  <c r="Z107" i="9" s="1"/>
  <c r="Z115" i="9" s="1"/>
  <c r="Z123" i="9" s="1"/>
  <c r="Z131" i="9" s="1"/>
  <c r="Z139" i="9" s="1"/>
  <c r="Z147" i="9" s="1"/>
  <c r="Z155" i="9" s="1"/>
  <c r="Z163" i="9" s="1"/>
  <c r="Z171" i="9" s="1"/>
  <c r="Z179" i="9" s="1"/>
  <c r="Z187" i="9" s="1"/>
  <c r="Z195" i="9" s="1"/>
  <c r="Z203" i="9" s="1"/>
  <c r="Z211" i="9" s="1"/>
  <c r="Z219" i="9" s="1"/>
  <c r="Z230" i="9" s="1"/>
  <c r="Z11" i="9"/>
  <c r="Y234" i="9" l="1"/>
  <c r="Y233" i="9"/>
  <c r="Y232" i="9"/>
  <c r="Y231" i="9"/>
  <c r="Y19" i="9"/>
  <c r="Y27" i="9" s="1"/>
  <c r="Y35" i="9" s="1"/>
  <c r="Y43" i="9" s="1"/>
  <c r="Y51" i="9" s="1"/>
  <c r="Y59" i="9" s="1"/>
  <c r="Y67" i="9" s="1"/>
  <c r="Y75" i="9" s="1"/>
  <c r="Y83" i="9" s="1"/>
  <c r="Y91" i="9" s="1"/>
  <c r="Y99" i="9" s="1"/>
  <c r="Y107" i="9" s="1"/>
  <c r="Y115" i="9" s="1"/>
  <c r="Y123" i="9" s="1"/>
  <c r="Y131" i="9" s="1"/>
  <c r="Y139" i="9" s="1"/>
  <c r="Y147" i="9" s="1"/>
  <c r="Y155" i="9" s="1"/>
  <c r="Y163" i="9" s="1"/>
  <c r="Y171" i="9" s="1"/>
  <c r="Y179" i="9" s="1"/>
  <c r="Y187" i="9" s="1"/>
  <c r="Y195" i="9" s="1"/>
  <c r="Y203" i="9" s="1"/>
  <c r="Y211" i="9" s="1"/>
  <c r="Y219" i="9" s="1"/>
  <c r="Y230" i="9" s="1"/>
  <c r="Y11" i="9"/>
  <c r="X234" i="9" l="1"/>
  <c r="X233" i="9"/>
  <c r="X232" i="9"/>
  <c r="X231" i="9"/>
  <c r="X19" i="9"/>
  <c r="X27" i="9" s="1"/>
  <c r="X35" i="9" s="1"/>
  <c r="X43" i="9" s="1"/>
  <c r="X51" i="9" s="1"/>
  <c r="X59" i="9" s="1"/>
  <c r="X67" i="9" s="1"/>
  <c r="X75" i="9" s="1"/>
  <c r="X83" i="9" s="1"/>
  <c r="X91" i="9" s="1"/>
  <c r="X99" i="9" s="1"/>
  <c r="X107" i="9" s="1"/>
  <c r="X115" i="9" s="1"/>
  <c r="X123" i="9" s="1"/>
  <c r="X131" i="9" s="1"/>
  <c r="X139" i="9" s="1"/>
  <c r="X147" i="9" s="1"/>
  <c r="X155" i="9" s="1"/>
  <c r="X163" i="9" s="1"/>
  <c r="X171" i="9" s="1"/>
  <c r="X179" i="9" s="1"/>
  <c r="X187" i="9" s="1"/>
  <c r="X195" i="9" s="1"/>
  <c r="X203" i="9" s="1"/>
  <c r="X211" i="9" s="1"/>
  <c r="X219" i="9" s="1"/>
  <c r="X230" i="9" s="1"/>
  <c r="X11" i="9"/>
  <c r="W234" i="9" l="1"/>
  <c r="W233" i="9"/>
  <c r="W232" i="9"/>
  <c r="W231" i="9"/>
  <c r="W19" i="9"/>
  <c r="W27" i="9" s="1"/>
  <c r="W35" i="9" s="1"/>
  <c r="W43" i="9" s="1"/>
  <c r="W51" i="9" s="1"/>
  <c r="W59" i="9" s="1"/>
  <c r="W67" i="9" s="1"/>
  <c r="W75" i="9" s="1"/>
  <c r="W83" i="9" s="1"/>
  <c r="W91" i="9" s="1"/>
  <c r="W99" i="9" s="1"/>
  <c r="W107" i="9" s="1"/>
  <c r="W115" i="9" s="1"/>
  <c r="W123" i="9" s="1"/>
  <c r="W131" i="9" s="1"/>
  <c r="W139" i="9" s="1"/>
  <c r="W147" i="9" s="1"/>
  <c r="W155" i="9" s="1"/>
  <c r="W163" i="9" s="1"/>
  <c r="W171" i="9" s="1"/>
  <c r="W179" i="9" s="1"/>
  <c r="W187" i="9" s="1"/>
  <c r="W195" i="9" s="1"/>
  <c r="W203" i="9" s="1"/>
  <c r="W211" i="9" s="1"/>
  <c r="W219" i="9" s="1"/>
  <c r="W230" i="9" s="1"/>
  <c r="W11" i="9"/>
  <c r="AH234" i="9" l="1"/>
  <c r="AH233" i="9"/>
  <c r="AH232" i="9"/>
  <c r="AH231" i="9"/>
  <c r="AH19" i="9"/>
  <c r="AH27" i="9" s="1"/>
  <c r="AH35" i="9" s="1"/>
  <c r="AH43" i="9" s="1"/>
  <c r="AH51" i="9" s="1"/>
  <c r="AH59" i="9" s="1"/>
  <c r="AH67" i="9" s="1"/>
  <c r="AH75" i="9" s="1"/>
  <c r="AH11" i="9"/>
  <c r="U234" i="9"/>
  <c r="U233" i="9"/>
  <c r="U232" i="9"/>
  <c r="U231" i="9"/>
  <c r="U19" i="9"/>
  <c r="U27" i="9" s="1"/>
  <c r="U35" i="9" s="1"/>
  <c r="U43" i="9" s="1"/>
  <c r="U51" i="9" s="1"/>
  <c r="U59" i="9" s="1"/>
  <c r="U67" i="9" s="1"/>
  <c r="U75" i="9" s="1"/>
  <c r="U83" i="9" s="1"/>
  <c r="U91" i="9" s="1"/>
  <c r="U99" i="9" s="1"/>
  <c r="U107" i="9" s="1"/>
  <c r="U115" i="9" s="1"/>
  <c r="U123" i="9" s="1"/>
  <c r="U131" i="9" s="1"/>
  <c r="U139" i="9" s="1"/>
  <c r="U147" i="9" s="1"/>
  <c r="U155" i="9" s="1"/>
  <c r="U163" i="9" s="1"/>
  <c r="U171" i="9" s="1"/>
  <c r="U179" i="9" s="1"/>
  <c r="U187" i="9" s="1"/>
  <c r="U195" i="9" s="1"/>
  <c r="U203" i="9" s="1"/>
  <c r="U211" i="9" s="1"/>
  <c r="U219" i="9" s="1"/>
  <c r="U230" i="9" s="1"/>
  <c r="U11" i="9"/>
  <c r="AH83" i="9" l="1"/>
  <c r="AH91" i="9" s="1"/>
  <c r="T234" i="9"/>
  <c r="T233" i="9"/>
  <c r="T232" i="9"/>
  <c r="T231" i="9"/>
  <c r="T19" i="9"/>
  <c r="T27" i="9" s="1"/>
  <c r="T35" i="9" s="1"/>
  <c r="T43" i="9" s="1"/>
  <c r="T51" i="9" s="1"/>
  <c r="T59" i="9" s="1"/>
  <c r="T67" i="9" s="1"/>
  <c r="T75" i="9" s="1"/>
  <c r="T83" i="9" s="1"/>
  <c r="T91" i="9" s="1"/>
  <c r="T99" i="9" s="1"/>
  <c r="T107" i="9" s="1"/>
  <c r="T115" i="9" s="1"/>
  <c r="T123" i="9" s="1"/>
  <c r="T131" i="9" s="1"/>
  <c r="T139" i="9" s="1"/>
  <c r="T147" i="9" s="1"/>
  <c r="T155" i="9" s="1"/>
  <c r="T163" i="9" s="1"/>
  <c r="T171" i="9" s="1"/>
  <c r="T179" i="9" s="1"/>
  <c r="T187" i="9" s="1"/>
  <c r="T195" i="9" s="1"/>
  <c r="T203" i="9" s="1"/>
  <c r="T211" i="9" s="1"/>
  <c r="T219" i="9" s="1"/>
  <c r="T230" i="9" s="1"/>
  <c r="T11" i="9"/>
  <c r="AH99" i="9" l="1"/>
  <c r="AH107" i="9" s="1"/>
  <c r="AH115" i="9" s="1"/>
  <c r="AH123" i="9" s="1"/>
  <c r="AH131" i="9" s="1"/>
  <c r="AH139" i="9" s="1"/>
  <c r="AH147" i="9" s="1"/>
  <c r="AH155" i="9" s="1"/>
  <c r="AH163" i="9" s="1"/>
  <c r="AH171" i="9" s="1"/>
  <c r="AH179" i="9" s="1"/>
  <c r="AH187" i="9" s="1"/>
  <c r="R234" i="9"/>
  <c r="I231" i="9"/>
  <c r="J231" i="9"/>
  <c r="K231" i="9"/>
  <c r="L231" i="9"/>
  <c r="M231" i="9"/>
  <c r="N231" i="9"/>
  <c r="O231" i="9"/>
  <c r="P231" i="9"/>
  <c r="Q231" i="9"/>
  <c r="R231" i="9"/>
  <c r="S231" i="9"/>
  <c r="V231" i="9"/>
  <c r="I232" i="9"/>
  <c r="J232" i="9"/>
  <c r="K232" i="9"/>
  <c r="L232" i="9"/>
  <c r="M232" i="9"/>
  <c r="N232" i="9"/>
  <c r="O232" i="9"/>
  <c r="P232" i="9"/>
  <c r="Q232" i="9"/>
  <c r="R232" i="9"/>
  <c r="S232" i="9"/>
  <c r="V232" i="9"/>
  <c r="I233" i="9"/>
  <c r="J233" i="9"/>
  <c r="K233" i="9"/>
  <c r="L233" i="9"/>
  <c r="M233" i="9"/>
  <c r="N233" i="9"/>
  <c r="O233" i="9"/>
  <c r="P233" i="9"/>
  <c r="Q233" i="9"/>
  <c r="R233" i="9"/>
  <c r="S233" i="9"/>
  <c r="V233" i="9"/>
  <c r="I234" i="9"/>
  <c r="J234" i="9"/>
  <c r="K234" i="9"/>
  <c r="L234" i="9"/>
  <c r="M234" i="9"/>
  <c r="N234" i="9"/>
  <c r="O234" i="9"/>
  <c r="P234" i="9"/>
  <c r="Q234" i="9"/>
  <c r="S234" i="9"/>
  <c r="V234" i="9"/>
  <c r="H234" i="9"/>
  <c r="H232" i="9"/>
  <c r="H233" i="9"/>
  <c r="H231" i="9"/>
  <c r="G230" i="9"/>
  <c r="F230" i="9"/>
  <c r="E230" i="9"/>
  <c r="D230" i="9"/>
  <c r="C230" i="9"/>
  <c r="B230" i="9"/>
  <c r="AH29" i="33"/>
  <c r="AI29" i="33"/>
  <c r="AH30" i="33"/>
  <c r="AH28" i="33"/>
  <c r="AH27" i="33"/>
  <c r="AH26" i="33"/>
  <c r="AH23" i="33"/>
  <c r="AH7" i="33"/>
  <c r="AH6" i="33"/>
  <c r="AH5" i="33"/>
  <c r="AH195" i="9" l="1"/>
  <c r="AH203" i="9" s="1"/>
  <c r="AH211" i="9" s="1"/>
  <c r="AH219" i="9" s="1"/>
  <c r="AH230" i="9" s="1"/>
  <c r="S19" i="9"/>
  <c r="S27" i="9" s="1"/>
  <c r="S35" i="9" s="1"/>
  <c r="S43" i="9" s="1"/>
  <c r="S51" i="9" s="1"/>
  <c r="S59" i="9" s="1"/>
  <c r="S67" i="9" s="1"/>
  <c r="S75" i="9" s="1"/>
  <c r="S83" i="9" s="1"/>
  <c r="S91" i="9" s="1"/>
  <c r="S99" i="9" s="1"/>
  <c r="S107" i="9" s="1"/>
  <c r="S115" i="9" s="1"/>
  <c r="S123" i="9" s="1"/>
  <c r="S131" i="9" s="1"/>
  <c r="S139" i="9" s="1"/>
  <c r="S147" i="9" s="1"/>
  <c r="S155" i="9" s="1"/>
  <c r="S163" i="9" s="1"/>
  <c r="S171" i="9" s="1"/>
  <c r="S179" i="9" s="1"/>
  <c r="S187" i="9" s="1"/>
  <c r="S195" i="9" s="1"/>
  <c r="S203" i="9" s="1"/>
  <c r="S211" i="9" s="1"/>
  <c r="S219" i="9" s="1"/>
  <c r="S230" i="9" s="1"/>
  <c r="S11" i="9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I4" i="33"/>
  <c r="AF4" i="33"/>
  <c r="R19" i="9"/>
  <c r="R27" i="9" s="1"/>
  <c r="R35" i="9" s="1"/>
  <c r="R43" i="9" s="1"/>
  <c r="R51" i="9" s="1"/>
  <c r="R59" i="9" s="1"/>
  <c r="R67" i="9" s="1"/>
  <c r="R75" i="9" s="1"/>
  <c r="R83" i="9" s="1"/>
  <c r="R91" i="9" s="1"/>
  <c r="R99" i="9" s="1"/>
  <c r="R107" i="9" s="1"/>
  <c r="R115" i="9" s="1"/>
  <c r="R123" i="9" s="1"/>
  <c r="R131" i="9" s="1"/>
  <c r="R139" i="9" s="1"/>
  <c r="R147" i="9" s="1"/>
  <c r="R155" i="9" s="1"/>
  <c r="R163" i="9" s="1"/>
  <c r="R171" i="9" s="1"/>
  <c r="R179" i="9" s="1"/>
  <c r="R187" i="9" s="1"/>
  <c r="R195" i="9" s="1"/>
  <c r="R203" i="9" s="1"/>
  <c r="R211" i="9" s="1"/>
  <c r="R219" i="9" s="1"/>
  <c r="R230" i="9" s="1"/>
  <c r="R11" i="9"/>
  <c r="C15" i="45"/>
  <c r="C14" i="45"/>
  <c r="B14" i="45"/>
  <c r="C13" i="45"/>
  <c r="B13" i="45"/>
  <c r="B15" i="45"/>
  <c r="D17" i="36" l="1"/>
  <c r="E42" i="44"/>
  <c r="C42" i="44"/>
  <c r="E13" i="45"/>
  <c r="D13" i="45"/>
  <c r="E14" i="45"/>
  <c r="D14" i="45"/>
  <c r="E15" i="45"/>
  <c r="D15" i="45"/>
  <c r="B16" i="45"/>
  <c r="C16" i="45"/>
  <c r="C3" i="36" l="1"/>
  <c r="B3" i="36"/>
  <c r="D16" i="45"/>
  <c r="D42" i="44"/>
  <c r="E17" i="36"/>
  <c r="C17" i="36"/>
  <c r="B42" i="44"/>
  <c r="B17" i="36"/>
  <c r="E16" i="45"/>
  <c r="B30" i="44"/>
  <c r="Q19" i="9"/>
  <c r="Q27" i="9" s="1"/>
  <c r="Q35" i="9" s="1"/>
  <c r="Q43" i="9" s="1"/>
  <c r="Q51" i="9" s="1"/>
  <c r="Q59" i="9" s="1"/>
  <c r="Q67" i="9" s="1"/>
  <c r="Q75" i="9" s="1"/>
  <c r="Q83" i="9" s="1"/>
  <c r="Q91" i="9" s="1"/>
  <c r="Q99" i="9" s="1"/>
  <c r="Q107" i="9" s="1"/>
  <c r="Q115" i="9" s="1"/>
  <c r="Q123" i="9" s="1"/>
  <c r="Q131" i="9" s="1"/>
  <c r="Q139" i="9" s="1"/>
  <c r="Q147" i="9" s="1"/>
  <c r="Q155" i="9" s="1"/>
  <c r="Q163" i="9" s="1"/>
  <c r="Q171" i="9" s="1"/>
  <c r="Q179" i="9" s="1"/>
  <c r="Q187" i="9" s="1"/>
  <c r="Q195" i="9" s="1"/>
  <c r="Q203" i="9" s="1"/>
  <c r="Q211" i="9" s="1"/>
  <c r="Q219" i="9" s="1"/>
  <c r="Q230" i="9" s="1"/>
  <c r="Q11" i="9"/>
  <c r="E3" i="36" l="1"/>
  <c r="F42" i="44"/>
  <c r="F17" i="36"/>
  <c r="D3" i="36"/>
  <c r="P19" i="9"/>
  <c r="P27" i="9" s="1"/>
  <c r="P35" i="9" s="1"/>
  <c r="P43" i="9" s="1"/>
  <c r="P51" i="9" s="1"/>
  <c r="P59" i="9" s="1"/>
  <c r="P67" i="9" s="1"/>
  <c r="P75" i="9" s="1"/>
  <c r="P83" i="9" s="1"/>
  <c r="P91" i="9" s="1"/>
  <c r="P99" i="9" s="1"/>
  <c r="P107" i="9" s="1"/>
  <c r="P115" i="9" s="1"/>
  <c r="P123" i="9" s="1"/>
  <c r="P131" i="9" s="1"/>
  <c r="P139" i="9" s="1"/>
  <c r="P147" i="9" s="1"/>
  <c r="P155" i="9" s="1"/>
  <c r="P163" i="9" s="1"/>
  <c r="P171" i="9" s="1"/>
  <c r="P179" i="9" s="1"/>
  <c r="P187" i="9" s="1"/>
  <c r="P195" i="9" s="1"/>
  <c r="P203" i="9" s="1"/>
  <c r="P211" i="9" s="1"/>
  <c r="P219" i="9" s="1"/>
  <c r="P230" i="9" s="1"/>
  <c r="P11" i="9"/>
  <c r="O19" i="9" l="1"/>
  <c r="O27" i="9" s="1"/>
  <c r="O35" i="9" s="1"/>
  <c r="O43" i="9" s="1"/>
  <c r="O51" i="9" s="1"/>
  <c r="O59" i="9" s="1"/>
  <c r="O67" i="9" s="1"/>
  <c r="O75" i="9" s="1"/>
  <c r="O83" i="9" s="1"/>
  <c r="O91" i="9" s="1"/>
  <c r="O99" i="9" s="1"/>
  <c r="O107" i="9" s="1"/>
  <c r="O115" i="9" s="1"/>
  <c r="O123" i="9" s="1"/>
  <c r="O131" i="9" s="1"/>
  <c r="O139" i="9" s="1"/>
  <c r="O147" i="9" s="1"/>
  <c r="O155" i="9" s="1"/>
  <c r="O163" i="9" s="1"/>
  <c r="O171" i="9" s="1"/>
  <c r="O179" i="9" s="1"/>
  <c r="O187" i="9" s="1"/>
  <c r="O195" i="9" s="1"/>
  <c r="O203" i="9" s="1"/>
  <c r="O211" i="9" s="1"/>
  <c r="O219" i="9" s="1"/>
  <c r="O230" i="9" s="1"/>
  <c r="O11" i="9"/>
  <c r="N19" i="9" l="1"/>
  <c r="N27" i="9" s="1"/>
  <c r="N35" i="9" s="1"/>
  <c r="N43" i="9" s="1"/>
  <c r="N51" i="9" s="1"/>
  <c r="N59" i="9" s="1"/>
  <c r="N67" i="9" s="1"/>
  <c r="N75" i="9" s="1"/>
  <c r="N83" i="9" s="1"/>
  <c r="N91" i="9" s="1"/>
  <c r="N99" i="9" s="1"/>
  <c r="N107" i="9" s="1"/>
  <c r="N115" i="9" s="1"/>
  <c r="N123" i="9" s="1"/>
  <c r="N131" i="9" s="1"/>
  <c r="N139" i="9" s="1"/>
  <c r="N147" i="9" s="1"/>
  <c r="N155" i="9" s="1"/>
  <c r="N163" i="9" s="1"/>
  <c r="N171" i="9" s="1"/>
  <c r="N179" i="9" s="1"/>
  <c r="N187" i="9" s="1"/>
  <c r="N195" i="9" s="1"/>
  <c r="N203" i="9" s="1"/>
  <c r="N211" i="9" s="1"/>
  <c r="N219" i="9" s="1"/>
  <c r="N230" i="9" s="1"/>
  <c r="N11" i="9"/>
  <c r="AG27" i="33" l="1"/>
  <c r="M19" i="9" l="1"/>
  <c r="M27" i="9" s="1"/>
  <c r="M35" i="9" s="1"/>
  <c r="M43" i="9" s="1"/>
  <c r="M51" i="9" s="1"/>
  <c r="M59" i="9" s="1"/>
  <c r="M67" i="9" s="1"/>
  <c r="M75" i="9" s="1"/>
  <c r="M83" i="9" s="1"/>
  <c r="M91" i="9" s="1"/>
  <c r="M99" i="9" s="1"/>
  <c r="M107" i="9" s="1"/>
  <c r="M115" i="9" s="1"/>
  <c r="M123" i="9" s="1"/>
  <c r="M131" i="9" s="1"/>
  <c r="M139" i="9" s="1"/>
  <c r="M147" i="9" s="1"/>
  <c r="M155" i="9" s="1"/>
  <c r="M163" i="9" s="1"/>
  <c r="M171" i="9" s="1"/>
  <c r="M179" i="9" s="1"/>
  <c r="M187" i="9" s="1"/>
  <c r="M195" i="9" s="1"/>
  <c r="M203" i="9" s="1"/>
  <c r="M211" i="9" s="1"/>
  <c r="M219" i="9" s="1"/>
  <c r="M230" i="9" s="1"/>
  <c r="M11" i="9"/>
  <c r="L19" i="9" l="1"/>
  <c r="L27" i="9" s="1"/>
  <c r="L35" i="9" s="1"/>
  <c r="L43" i="9" s="1"/>
  <c r="L51" i="9" s="1"/>
  <c r="L59" i="9" s="1"/>
  <c r="L67" i="9" s="1"/>
  <c r="L75" i="9" s="1"/>
  <c r="L83" i="9" s="1"/>
  <c r="L91" i="9" s="1"/>
  <c r="L99" i="9" s="1"/>
  <c r="L107" i="9" s="1"/>
  <c r="L115" i="9" s="1"/>
  <c r="L123" i="9" s="1"/>
  <c r="L131" i="9" s="1"/>
  <c r="L139" i="9" s="1"/>
  <c r="L147" i="9" s="1"/>
  <c r="L155" i="9" s="1"/>
  <c r="L163" i="9" s="1"/>
  <c r="L171" i="9" s="1"/>
  <c r="L179" i="9" s="1"/>
  <c r="L187" i="9" s="1"/>
  <c r="L195" i="9" s="1"/>
  <c r="L203" i="9" s="1"/>
  <c r="L211" i="9" s="1"/>
  <c r="L219" i="9" s="1"/>
  <c r="L230" i="9" s="1"/>
  <c r="L11" i="9"/>
  <c r="K19" i="9" l="1"/>
  <c r="K27" i="9" s="1"/>
  <c r="K35" i="9" s="1"/>
  <c r="K43" i="9" s="1"/>
  <c r="K51" i="9" s="1"/>
  <c r="K59" i="9" s="1"/>
  <c r="K67" i="9" s="1"/>
  <c r="K75" i="9" s="1"/>
  <c r="K83" i="9" s="1"/>
  <c r="K91" i="9" s="1"/>
  <c r="K99" i="9" s="1"/>
  <c r="K107" i="9" s="1"/>
  <c r="K115" i="9" s="1"/>
  <c r="K123" i="9" s="1"/>
  <c r="K131" i="9" s="1"/>
  <c r="K139" i="9" s="1"/>
  <c r="K147" i="9" s="1"/>
  <c r="K155" i="9" s="1"/>
  <c r="K163" i="9" s="1"/>
  <c r="K171" i="9" s="1"/>
  <c r="K179" i="9" s="1"/>
  <c r="K187" i="9" s="1"/>
  <c r="K195" i="9" s="1"/>
  <c r="K203" i="9" s="1"/>
  <c r="K211" i="9" s="1"/>
  <c r="K219" i="9" s="1"/>
  <c r="K230" i="9" s="1"/>
  <c r="K11" i="9"/>
  <c r="AC15" i="33"/>
  <c r="AB15" i="33" l="1"/>
  <c r="J19" i="9" l="1"/>
  <c r="J27" i="9" s="1"/>
  <c r="J35" i="9" s="1"/>
  <c r="J43" i="9" s="1"/>
  <c r="J51" i="9" s="1"/>
  <c r="J59" i="9" s="1"/>
  <c r="J67" i="9" s="1"/>
  <c r="J75" i="9" s="1"/>
  <c r="J83" i="9" s="1"/>
  <c r="J91" i="9" s="1"/>
  <c r="J99" i="9" s="1"/>
  <c r="J107" i="9" s="1"/>
  <c r="J115" i="9" s="1"/>
  <c r="J123" i="9" s="1"/>
  <c r="J131" i="9" s="1"/>
  <c r="J139" i="9" s="1"/>
  <c r="J147" i="9" s="1"/>
  <c r="J155" i="9" s="1"/>
  <c r="J163" i="9" s="1"/>
  <c r="J171" i="9" s="1"/>
  <c r="J179" i="9" s="1"/>
  <c r="J187" i="9" s="1"/>
  <c r="J195" i="9" s="1"/>
  <c r="J203" i="9" s="1"/>
  <c r="J211" i="9" s="1"/>
  <c r="J219" i="9" s="1"/>
  <c r="J230" i="9" s="1"/>
  <c r="J11" i="9"/>
  <c r="I19" i="9" l="1"/>
  <c r="I27" i="9" s="1"/>
  <c r="I35" i="9" s="1"/>
  <c r="I43" i="9" s="1"/>
  <c r="I51" i="9" s="1"/>
  <c r="I59" i="9" s="1"/>
  <c r="I67" i="9" s="1"/>
  <c r="I75" i="9" s="1"/>
  <c r="I83" i="9" s="1"/>
  <c r="I91" i="9" s="1"/>
  <c r="I99" i="9" s="1"/>
  <c r="I107" i="9" s="1"/>
  <c r="I115" i="9" s="1"/>
  <c r="I123" i="9" s="1"/>
  <c r="I131" i="9" s="1"/>
  <c r="I139" i="9" s="1"/>
  <c r="I147" i="9" s="1"/>
  <c r="I155" i="9" s="1"/>
  <c r="I163" i="9" s="1"/>
  <c r="I171" i="9" s="1"/>
  <c r="I179" i="9" s="1"/>
  <c r="I187" i="9" s="1"/>
  <c r="I195" i="9" s="1"/>
  <c r="I203" i="9" s="1"/>
  <c r="I211" i="9" s="1"/>
  <c r="I219" i="9" s="1"/>
  <c r="I230" i="9" s="1"/>
  <c r="I11" i="9"/>
  <c r="H19" i="9" l="1"/>
  <c r="H27" i="9" s="1"/>
  <c r="H35" i="9" s="1"/>
  <c r="H43" i="9" s="1"/>
  <c r="H51" i="9" s="1"/>
  <c r="H59" i="9" s="1"/>
  <c r="H67" i="9" s="1"/>
  <c r="H75" i="9" s="1"/>
  <c r="H83" i="9" s="1"/>
  <c r="H91" i="9" s="1"/>
  <c r="H99" i="9" s="1"/>
  <c r="H107" i="9" s="1"/>
  <c r="H115" i="9" s="1"/>
  <c r="H123" i="9" s="1"/>
  <c r="H131" i="9" s="1"/>
  <c r="H139" i="9" s="1"/>
  <c r="H147" i="9" s="1"/>
  <c r="H155" i="9" s="1"/>
  <c r="H163" i="9" s="1"/>
  <c r="H171" i="9" s="1"/>
  <c r="H179" i="9" s="1"/>
  <c r="H187" i="9" s="1"/>
  <c r="H195" i="9" s="1"/>
  <c r="H203" i="9" s="1"/>
  <c r="H211" i="9" s="1"/>
  <c r="H219" i="9" s="1"/>
  <c r="H230" i="9" s="1"/>
  <c r="H11" i="9"/>
  <c r="G19" i="9" l="1"/>
  <c r="G27" i="9" s="1"/>
  <c r="G35" i="9" s="1"/>
  <c r="G43" i="9" s="1"/>
  <c r="G51" i="9" s="1"/>
  <c r="G59" i="9" s="1"/>
  <c r="G67" i="9" s="1"/>
  <c r="G75" i="9" s="1"/>
  <c r="G83" i="9" s="1"/>
  <c r="G91" i="9" s="1"/>
  <c r="G99" i="9" s="1"/>
  <c r="G107" i="9" s="1"/>
  <c r="G115" i="9" s="1"/>
  <c r="G123" i="9" s="1"/>
  <c r="G131" i="9" s="1"/>
  <c r="G139" i="9" s="1"/>
  <c r="G147" i="9" s="1"/>
  <c r="G155" i="9" s="1"/>
  <c r="G163" i="9" s="1"/>
  <c r="G171" i="9" s="1"/>
  <c r="G179" i="9" s="1"/>
  <c r="G187" i="9" s="1"/>
  <c r="G195" i="9" s="1"/>
  <c r="G203" i="9" s="1"/>
  <c r="G211" i="9" s="1"/>
  <c r="G219" i="9" s="1"/>
  <c r="G11" i="9"/>
  <c r="F19" i="9" l="1"/>
  <c r="F27" i="9" s="1"/>
  <c r="F35" i="9" s="1"/>
  <c r="F43" i="9" s="1"/>
  <c r="F51" i="9" s="1"/>
  <c r="F59" i="9" s="1"/>
  <c r="F67" i="9" s="1"/>
  <c r="F75" i="9" s="1"/>
  <c r="F83" i="9" s="1"/>
  <c r="F91" i="9" s="1"/>
  <c r="F99" i="9" s="1"/>
  <c r="F107" i="9" s="1"/>
  <c r="F115" i="9" s="1"/>
  <c r="F123" i="9" s="1"/>
  <c r="F131" i="9" s="1"/>
  <c r="F139" i="9" s="1"/>
  <c r="F147" i="9" s="1"/>
  <c r="F155" i="9" s="1"/>
  <c r="F163" i="9" s="1"/>
  <c r="F171" i="9" s="1"/>
  <c r="F179" i="9" s="1"/>
  <c r="F187" i="9" s="1"/>
  <c r="F195" i="9" s="1"/>
  <c r="F203" i="9" s="1"/>
  <c r="F211" i="9" s="1"/>
  <c r="F219" i="9" s="1"/>
  <c r="F11" i="9"/>
  <c r="E19" i="9" l="1"/>
  <c r="E27" i="9" s="1"/>
  <c r="E35" i="9" s="1"/>
  <c r="E43" i="9" s="1"/>
  <c r="E51" i="9" s="1"/>
  <c r="E59" i="9" s="1"/>
  <c r="E67" i="9" s="1"/>
  <c r="E75" i="9" s="1"/>
  <c r="E83" i="9" s="1"/>
  <c r="E91" i="9" s="1"/>
  <c r="E99" i="9" s="1"/>
  <c r="E107" i="9" s="1"/>
  <c r="E115" i="9" s="1"/>
  <c r="E123" i="9" s="1"/>
  <c r="E131" i="9" s="1"/>
  <c r="E139" i="9" s="1"/>
  <c r="E147" i="9" s="1"/>
  <c r="E155" i="9" s="1"/>
  <c r="E163" i="9" s="1"/>
  <c r="E171" i="9" s="1"/>
  <c r="E179" i="9" s="1"/>
  <c r="E187" i="9" s="1"/>
  <c r="E195" i="9" s="1"/>
  <c r="E203" i="9" s="1"/>
  <c r="E211" i="9" s="1"/>
  <c r="E219" i="9" s="1"/>
  <c r="E11" i="9"/>
  <c r="D19" i="9" l="1"/>
  <c r="D27" i="9" s="1"/>
  <c r="D35" i="9" s="1"/>
  <c r="D43" i="9" s="1"/>
  <c r="D51" i="9" s="1"/>
  <c r="D59" i="9" s="1"/>
  <c r="D67" i="9" s="1"/>
  <c r="D75" i="9" s="1"/>
  <c r="D83" i="9" s="1"/>
  <c r="D91" i="9" s="1"/>
  <c r="D99" i="9" s="1"/>
  <c r="D107" i="9" s="1"/>
  <c r="D115" i="9" s="1"/>
  <c r="D123" i="9" s="1"/>
  <c r="D131" i="9" s="1"/>
  <c r="D139" i="9" s="1"/>
  <c r="D147" i="9" s="1"/>
  <c r="D155" i="9" s="1"/>
  <c r="D163" i="9" s="1"/>
  <c r="D171" i="9" s="1"/>
  <c r="D179" i="9" s="1"/>
  <c r="D187" i="9" s="1"/>
  <c r="D195" i="9" s="1"/>
  <c r="D203" i="9" s="1"/>
  <c r="D211" i="9" s="1"/>
  <c r="D219" i="9" s="1"/>
  <c r="D11" i="9"/>
  <c r="C19" i="9" l="1"/>
  <c r="C27" i="9" s="1"/>
  <c r="C35" i="9" s="1"/>
  <c r="C43" i="9" s="1"/>
  <c r="C51" i="9" s="1"/>
  <c r="C59" i="9" s="1"/>
  <c r="C67" i="9" s="1"/>
  <c r="C75" i="9" s="1"/>
  <c r="C83" i="9" s="1"/>
  <c r="C91" i="9" s="1"/>
  <c r="C99" i="9" s="1"/>
  <c r="C107" i="9" s="1"/>
  <c r="C115" i="9" s="1"/>
  <c r="C123" i="9" s="1"/>
  <c r="C131" i="9" s="1"/>
  <c r="C139" i="9" s="1"/>
  <c r="C147" i="9" s="1"/>
  <c r="C155" i="9" s="1"/>
  <c r="C163" i="9" s="1"/>
  <c r="C171" i="9" s="1"/>
  <c r="C179" i="9" s="1"/>
  <c r="C187" i="9" s="1"/>
  <c r="C195" i="9" s="1"/>
  <c r="C203" i="9" s="1"/>
  <c r="C211" i="9" s="1"/>
  <c r="C219" i="9" s="1"/>
  <c r="C11" i="9"/>
  <c r="B19" i="9" l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11" i="9"/>
  <c r="AF15" i="33" l="1"/>
  <c r="X15" i="33" l="1"/>
  <c r="Y15" i="33"/>
  <c r="Z15" i="33"/>
  <c r="AA15" i="33"/>
  <c r="AI30" i="33" l="1"/>
  <c r="AG30" i="33"/>
  <c r="AF30" i="33"/>
  <c r="AC30" i="33"/>
  <c r="AB30" i="33"/>
  <c r="AA30" i="33"/>
  <c r="Z30" i="33"/>
  <c r="Y30" i="33"/>
  <c r="X30" i="33"/>
  <c r="AG29" i="33"/>
  <c r="AF29" i="33"/>
  <c r="AC29" i="33"/>
  <c r="AB29" i="33"/>
  <c r="AA29" i="33"/>
  <c r="Z29" i="33"/>
  <c r="Y29" i="33"/>
  <c r="X29" i="33"/>
  <c r="AI28" i="33"/>
  <c r="AG28" i="33"/>
  <c r="AF28" i="33"/>
  <c r="AC28" i="33"/>
  <c r="AB28" i="33"/>
  <c r="AA28" i="33"/>
  <c r="Z28" i="33"/>
  <c r="Y28" i="33"/>
  <c r="X28" i="33"/>
  <c r="AI27" i="33"/>
  <c r="AF27" i="33"/>
  <c r="AC27" i="33"/>
  <c r="AB27" i="33"/>
  <c r="AA27" i="33"/>
  <c r="Z27" i="33"/>
  <c r="Y27" i="33"/>
  <c r="X27" i="33"/>
  <c r="AI26" i="33"/>
  <c r="AG26" i="33"/>
  <c r="AF26" i="33"/>
  <c r="AC26" i="33"/>
  <c r="AB26" i="33"/>
  <c r="AA26" i="33"/>
  <c r="Z26" i="33"/>
  <c r="Y26" i="33"/>
  <c r="X26" i="33"/>
  <c r="AI25" i="33"/>
  <c r="AH25" i="33"/>
  <c r="AG25" i="33"/>
  <c r="AF25" i="33"/>
  <c r="AC25" i="33"/>
  <c r="AB25" i="33"/>
  <c r="AA25" i="33"/>
  <c r="Z25" i="33"/>
  <c r="Y25" i="33"/>
  <c r="X25" i="33"/>
  <c r="AG24" i="33"/>
  <c r="AC24" i="33"/>
  <c r="AB24" i="33"/>
  <c r="AA24" i="33"/>
  <c r="Z24" i="33"/>
  <c r="Y24" i="33"/>
  <c r="X24" i="33"/>
  <c r="AI23" i="33"/>
  <c r="AG23" i="33"/>
  <c r="AF23" i="33"/>
  <c r="AC23" i="33"/>
  <c r="AB23" i="33"/>
  <c r="AA23" i="33"/>
  <c r="Z23" i="33"/>
  <c r="Y23" i="33"/>
  <c r="X23" i="33"/>
  <c r="AI22" i="33"/>
  <c r="AH22" i="33"/>
  <c r="AG22" i="33"/>
  <c r="AF22" i="33"/>
  <c r="AC22" i="33"/>
  <c r="AB22" i="33"/>
  <c r="AA22" i="33"/>
  <c r="Z22" i="33"/>
  <c r="Y22" i="33"/>
  <c r="X22" i="33"/>
  <c r="AI21" i="33"/>
  <c r="AH21" i="33"/>
  <c r="AG21" i="33"/>
  <c r="AF21" i="33"/>
  <c r="AC21" i="33"/>
  <c r="AB21" i="33"/>
  <c r="AA21" i="33"/>
  <c r="Z21" i="33"/>
  <c r="Y21" i="33"/>
  <c r="X21" i="33"/>
  <c r="AH20" i="33"/>
  <c r="AG20" i="33"/>
  <c r="AF20" i="33"/>
  <c r="AC20" i="33"/>
  <c r="AB20" i="33"/>
  <c r="AA20" i="33"/>
  <c r="Z20" i="33"/>
  <c r="Y20" i="33"/>
  <c r="X20" i="33"/>
  <c r="AI19" i="33"/>
  <c r="AH19" i="33"/>
  <c r="AG19" i="33"/>
  <c r="AF19" i="33"/>
  <c r="AC19" i="33"/>
  <c r="AB19" i="33"/>
  <c r="AA19" i="33"/>
  <c r="Z19" i="33"/>
  <c r="Y19" i="33"/>
  <c r="X19" i="33"/>
  <c r="AI18" i="33"/>
  <c r="AH18" i="33"/>
  <c r="AG18" i="33"/>
  <c r="AF18" i="33"/>
  <c r="AC18" i="33"/>
  <c r="AB18" i="33"/>
  <c r="AA18" i="33"/>
  <c r="Z18" i="33"/>
  <c r="Y18" i="33"/>
  <c r="X18" i="33"/>
  <c r="AI17" i="33"/>
  <c r="AG17" i="33"/>
  <c r="AF17" i="33"/>
  <c r="AC17" i="33"/>
  <c r="AB17" i="33"/>
  <c r="AA17" i="33"/>
  <c r="Z17" i="33"/>
  <c r="Y17" i="33"/>
  <c r="X17" i="33"/>
  <c r="AI16" i="33"/>
  <c r="AH16" i="33"/>
  <c r="AG16" i="33"/>
  <c r="AF16" i="33"/>
  <c r="AC16" i="33"/>
  <c r="AB16" i="33"/>
  <c r="AA16" i="33"/>
  <c r="Z16" i="33"/>
  <c r="Y16" i="33"/>
  <c r="X16" i="33"/>
  <c r="AH14" i="33"/>
  <c r="AF14" i="33"/>
  <c r="AC14" i="33"/>
  <c r="AB14" i="33"/>
  <c r="AA14" i="33"/>
  <c r="Z14" i="33"/>
  <c r="Y14" i="33"/>
  <c r="X14" i="33"/>
  <c r="AI13" i="33"/>
  <c r="AH13" i="33"/>
  <c r="AG13" i="33"/>
  <c r="AF13" i="33"/>
  <c r="AC13" i="33"/>
  <c r="AB13" i="33"/>
  <c r="AA13" i="33"/>
  <c r="Z13" i="33"/>
  <c r="Y13" i="33"/>
  <c r="X13" i="33"/>
  <c r="AI12" i="33"/>
  <c r="AH12" i="33"/>
  <c r="AG12" i="33"/>
  <c r="AF12" i="33"/>
  <c r="AC12" i="33"/>
  <c r="AB12" i="33"/>
  <c r="AA12" i="33"/>
  <c r="Z12" i="33"/>
  <c r="Y12" i="33"/>
  <c r="X12" i="33"/>
  <c r="AI11" i="33"/>
  <c r="AH11" i="33"/>
  <c r="AF11" i="33"/>
  <c r="AC11" i="33"/>
  <c r="AB11" i="33"/>
  <c r="AA11" i="33"/>
  <c r="Z11" i="33"/>
  <c r="Y11" i="33"/>
  <c r="X11" i="33"/>
  <c r="AI10" i="33"/>
  <c r="AH10" i="33"/>
  <c r="AG10" i="33"/>
  <c r="AF10" i="33"/>
  <c r="AC10" i="33"/>
  <c r="AB10" i="33"/>
  <c r="AA10" i="33"/>
  <c r="Z10" i="33"/>
  <c r="Y10" i="33"/>
  <c r="X10" i="33"/>
  <c r="AI9" i="33"/>
  <c r="AH9" i="33"/>
  <c r="AG9" i="33"/>
  <c r="AF9" i="33"/>
  <c r="AC9" i="33"/>
  <c r="AB9" i="33"/>
  <c r="AA9" i="33"/>
  <c r="Z9" i="33"/>
  <c r="Y9" i="33"/>
  <c r="X9" i="33"/>
  <c r="AI8" i="33"/>
  <c r="AH8" i="33"/>
  <c r="AG8" i="33"/>
  <c r="AF8" i="33"/>
  <c r="AC8" i="33"/>
  <c r="AB8" i="33"/>
  <c r="AA8" i="33"/>
  <c r="Z8" i="33"/>
  <c r="Y8" i="33"/>
  <c r="X8" i="33"/>
  <c r="AI7" i="33"/>
  <c r="AG7" i="33"/>
  <c r="AF7" i="33"/>
  <c r="AC7" i="33"/>
  <c r="AB7" i="33"/>
  <c r="AA7" i="33"/>
  <c r="Z7" i="33"/>
  <c r="Y7" i="33"/>
  <c r="X7" i="33"/>
  <c r="AI6" i="33"/>
  <c r="AG6" i="33"/>
  <c r="AF6" i="33"/>
  <c r="AC6" i="33"/>
  <c r="AB6" i="33"/>
  <c r="AA6" i="33"/>
  <c r="Z6" i="33"/>
  <c r="Y6" i="33"/>
  <c r="X6" i="33"/>
  <c r="AG5" i="33"/>
  <c r="AF5" i="33"/>
  <c r="AC5" i="33"/>
  <c r="AB5" i="33"/>
  <c r="AA5" i="33"/>
  <c r="Z5" i="33"/>
  <c r="Y5" i="33"/>
  <c r="X5" i="33"/>
  <c r="AG4" i="33"/>
  <c r="AC4" i="33"/>
  <c r="AB4" i="33"/>
  <c r="AA4" i="33"/>
  <c r="Z4" i="33"/>
  <c r="Y4" i="33"/>
  <c r="X4" i="33"/>
  <c r="AD5" i="33" l="1"/>
  <c r="AD13" i="33"/>
  <c r="AD15" i="33"/>
  <c r="AD19" i="33"/>
  <c r="AD21" i="33"/>
  <c r="AD28" i="33"/>
  <c r="AD29" i="33"/>
  <c r="AD26" i="33"/>
  <c r="AD9" i="33"/>
  <c r="AD23" i="33"/>
  <c r="AD6" i="33"/>
  <c r="AD8" i="33"/>
  <c r="AD12" i="33"/>
  <c r="AD25" i="33"/>
  <c r="AD27" i="33"/>
  <c r="AD4" i="33"/>
  <c r="AD17" i="33"/>
  <c r="AD30" i="33"/>
  <c r="AD10" i="33"/>
  <c r="AD14" i="33"/>
  <c r="AD16" i="33"/>
  <c r="AD20" i="33"/>
  <c r="AD18" i="33"/>
  <c r="AD22" i="33"/>
  <c r="AD24" i="33"/>
  <c r="AD7" i="33"/>
  <c r="AD11" i="33"/>
  <c r="V19" i="9"/>
  <c r="V27" i="9" s="1"/>
  <c r="V35" i="9" s="1"/>
  <c r="V43" i="9" s="1"/>
  <c r="V51" i="9" s="1"/>
  <c r="V59" i="9" s="1"/>
  <c r="V67" i="9" s="1"/>
  <c r="V75" i="9" s="1"/>
  <c r="V83" i="9" s="1"/>
  <c r="V11" i="9"/>
  <c r="V91" i="9" l="1"/>
  <c r="V99" i="9" s="1"/>
  <c r="V107" i="9" s="1"/>
  <c r="V115" i="9" s="1"/>
  <c r="V123" i="9" s="1"/>
  <c r="V131" i="9" s="1"/>
  <c r="V139" i="9" s="1"/>
  <c r="V147" i="9" s="1"/>
  <c r="V155" i="9" s="1"/>
  <c r="V163" i="9" s="1"/>
  <c r="V171" i="9" s="1"/>
  <c r="V179" i="9" s="1"/>
  <c r="V187" i="9" s="1"/>
  <c r="V195" i="9" s="1"/>
  <c r="V203" i="9" s="1"/>
  <c r="V211" i="9" l="1"/>
  <c r="V219" i="9" s="1"/>
  <c r="V230" i="9" s="1"/>
  <c r="C57" i="37" l="1"/>
  <c r="B57" i="37"/>
  <c r="C56" i="37"/>
  <c r="B56" i="37"/>
  <c r="F12" i="44" l="1"/>
  <c r="F16" i="44"/>
  <c r="F14" i="44"/>
  <c r="F9" i="44"/>
  <c r="F15" i="44"/>
  <c r="F5" i="44"/>
  <c r="F26" i="44"/>
  <c r="F23" i="44"/>
  <c r="F27" i="44"/>
  <c r="F36" i="44"/>
  <c r="F37" i="44"/>
  <c r="F28" i="44"/>
  <c r="F25" i="44"/>
  <c r="F13" i="44"/>
  <c r="F11" i="44"/>
  <c r="F8" i="44"/>
  <c r="F17" i="44"/>
  <c r="F10" i="44"/>
  <c r="F35" i="44"/>
  <c r="F7" i="44"/>
  <c r="F6" i="44"/>
  <c r="F34" i="44"/>
  <c r="F22" i="44"/>
  <c r="F4" i="44"/>
  <c r="C10" i="36" l="1"/>
  <c r="D12" i="36"/>
  <c r="D10" i="36"/>
  <c r="E12" i="36"/>
  <c r="C5" i="36"/>
  <c r="B11" i="36"/>
  <c r="C12" i="36"/>
  <c r="E10" i="36"/>
  <c r="B10" i="36"/>
  <c r="B12" i="36"/>
  <c r="C38" i="44" l="1"/>
  <c r="D38" i="44"/>
  <c r="E38" i="44"/>
  <c r="B38" i="44"/>
  <c r="B18" i="44"/>
  <c r="D18" i="44"/>
  <c r="C18" i="44"/>
  <c r="E18" i="44"/>
  <c r="B5" i="36"/>
  <c r="E5" i="36" s="1"/>
  <c r="B13" i="36"/>
  <c r="F12" i="36"/>
  <c r="B4" i="36"/>
  <c r="F10" i="36"/>
  <c r="B6" i="36" l="1"/>
  <c r="D5" i="36"/>
  <c r="F38" i="44"/>
  <c r="F18" i="44"/>
  <c r="D31" i="36"/>
  <c r="D29" i="36"/>
  <c r="D30" i="36"/>
  <c r="C32" i="36"/>
  <c r="B32" i="36"/>
  <c r="D32" i="36" l="1"/>
  <c r="E37" i="44" l="1"/>
  <c r="D37" i="44"/>
  <c r="C37" i="44"/>
  <c r="B37" i="44"/>
  <c r="E17" i="44" l="1"/>
  <c r="D17" i="44"/>
  <c r="C17" i="44"/>
  <c r="B17" i="44"/>
  <c r="Q37" i="23" l="1"/>
  <c r="N37" i="23"/>
  <c r="P37" i="23"/>
  <c r="O37" i="23"/>
  <c r="B4" i="44" l="1"/>
  <c r="M6" i="29" l="1"/>
  <c r="L6" i="29"/>
  <c r="K6" i="29"/>
  <c r="J6" i="29"/>
  <c r="J5" i="29" l="1"/>
  <c r="K5" i="29"/>
  <c r="L5" i="29"/>
  <c r="M5" i="29"/>
  <c r="C4" i="44" l="1"/>
  <c r="C22" i="44" l="1"/>
  <c r="B5" i="44"/>
  <c r="C5" i="44"/>
  <c r="D5" i="44"/>
  <c r="E5" i="44"/>
  <c r="B6" i="44"/>
  <c r="C6" i="44"/>
  <c r="D6" i="44"/>
  <c r="E6" i="44"/>
  <c r="B22" i="44"/>
  <c r="D22" i="44"/>
  <c r="E22" i="44"/>
  <c r="B7" i="44"/>
  <c r="C7" i="44"/>
  <c r="D7" i="44"/>
  <c r="E7" i="44"/>
  <c r="C34" i="44"/>
  <c r="D34" i="44"/>
  <c r="E34" i="44"/>
  <c r="B8" i="44"/>
  <c r="C8" i="44"/>
  <c r="D8" i="44"/>
  <c r="E8" i="44"/>
  <c r="B9" i="44"/>
  <c r="C9" i="44"/>
  <c r="D9" i="44"/>
  <c r="E9" i="44"/>
  <c r="B23" i="44"/>
  <c r="C23" i="44"/>
  <c r="D23" i="44"/>
  <c r="E23" i="44"/>
  <c r="B10" i="44"/>
  <c r="C10" i="44"/>
  <c r="D10" i="44"/>
  <c r="E10" i="44"/>
  <c r="B11" i="44"/>
  <c r="C11" i="44"/>
  <c r="D11" i="44"/>
  <c r="E11" i="44"/>
  <c r="B24" i="44"/>
  <c r="C24" i="44"/>
  <c r="B36" i="44"/>
  <c r="C36" i="44"/>
  <c r="D36" i="44"/>
  <c r="E36" i="44"/>
  <c r="B12" i="44"/>
  <c r="C12" i="44"/>
  <c r="D12" i="44"/>
  <c r="E12" i="44"/>
  <c r="B13" i="44"/>
  <c r="C13" i="44"/>
  <c r="D13" i="44"/>
  <c r="E13" i="44"/>
  <c r="B14" i="44"/>
  <c r="C14" i="44"/>
  <c r="D14" i="44"/>
  <c r="E14" i="44"/>
  <c r="B35" i="44"/>
  <c r="C35" i="44"/>
  <c r="D35" i="44"/>
  <c r="E35" i="44"/>
  <c r="B15" i="44"/>
  <c r="C15" i="44"/>
  <c r="D15" i="44"/>
  <c r="E15" i="44"/>
  <c r="B25" i="44"/>
  <c r="C25" i="44"/>
  <c r="D25" i="44"/>
  <c r="E25" i="44"/>
  <c r="B26" i="44"/>
  <c r="C26" i="44"/>
  <c r="D26" i="44"/>
  <c r="E26" i="44"/>
  <c r="B27" i="44"/>
  <c r="C27" i="44"/>
  <c r="D27" i="44"/>
  <c r="E27" i="44"/>
  <c r="B16" i="44"/>
  <c r="C16" i="44"/>
  <c r="D16" i="44"/>
  <c r="E16" i="44"/>
  <c r="B28" i="44"/>
  <c r="C28" i="44"/>
  <c r="D28" i="44"/>
  <c r="E28" i="44"/>
  <c r="B29" i="44"/>
  <c r="D29" i="44"/>
  <c r="E29" i="44"/>
  <c r="E4" i="44"/>
  <c r="D4" i="44"/>
  <c r="B34" i="44" l="1"/>
  <c r="M4" i="29"/>
  <c r="L4" i="29"/>
  <c r="K4" i="29"/>
  <c r="J4" i="29"/>
  <c r="C29" i="44" l="1"/>
  <c r="C11" i="36"/>
  <c r="C13" i="36" l="1"/>
  <c r="F29" i="44"/>
  <c r="C30" i="44" l="1"/>
  <c r="AI15" i="33" l="1"/>
  <c r="E24" i="44" s="1"/>
  <c r="AH15" i="33"/>
  <c r="D24" i="44" s="1"/>
  <c r="E30" i="44" l="1"/>
  <c r="E11" i="36"/>
  <c r="F24" i="44"/>
  <c r="E13" i="36"/>
  <c r="C4" i="36" l="1"/>
  <c r="F11" i="36"/>
  <c r="F13" i="36"/>
  <c r="D11" i="36"/>
  <c r="D13" i="36"/>
  <c r="D4" i="36" l="1"/>
  <c r="D6" i="36" s="1"/>
  <c r="D30" i="44"/>
  <c r="F30" i="44"/>
  <c r="E4" i="36"/>
  <c r="C6" i="36"/>
  <c r="E6" i="36" s="1"/>
</calcChain>
</file>

<file path=xl/sharedStrings.xml><?xml version="1.0" encoding="utf-8"?>
<sst xmlns="http://schemas.openxmlformats.org/spreadsheetml/2006/main" count="1390" uniqueCount="339">
  <si>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</si>
  <si>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</si>
  <si>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</si>
  <si>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</si>
  <si>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</si>
  <si>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</si>
  <si>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</si>
  <si>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</si>
  <si>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</si>
  <si>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</si>
  <si>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</si>
  <si>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</si>
  <si>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</si>
  <si>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</si>
  <si>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</si>
  <si>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</si>
  <si>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</si>
  <si>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</si>
  <si>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</si>
  <si>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</si>
  <si>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</si>
  <si>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</si>
  <si>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</si>
  <si>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</si>
  <si>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</si>
  <si>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</si>
  <si>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</si>
  <si>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</si>
  <si>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</si>
  <si>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</si>
  <si>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</si>
  <si>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 xml:space="preserve">Total monthly actual staff Day hours- RN </t>
  </si>
  <si>
    <t xml:space="preserve">Total monthly actual staff day hours- HCA </t>
  </si>
  <si>
    <t xml:space="preserve">Total monthly actual staff night hours- RN </t>
  </si>
  <si>
    <t xml:space="preserve">Total monthly actual staff night hours -HCA 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</si>
  <si>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</si>
  <si>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</si>
  <si>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</si>
  <si>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</si>
  <si>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</si>
  <si>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</si>
  <si>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 xml:space="preserve">Total monthly actual % Day hours- RN </t>
  </si>
  <si>
    <t xml:space="preserve">Total monthly actual % day hours- HCA </t>
  </si>
  <si>
    <t xml:space="preserve">Total monthly actual % night hours- RN </t>
  </si>
  <si>
    <t xml:space="preserve">Total monthly actual % night hours -HCA 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</si>
  <si>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</si>
  <si>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</si>
  <si>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</si>
  <si>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</si>
  <si>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</si>
  <si>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</si>
  <si>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</si>
  <si>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</si>
  <si>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</si>
  <si>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</si>
  <si>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</si>
  <si>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</si>
  <si>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</si>
  <si>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</si>
  <si>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</si>
  <si>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</si>
  <si>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</si>
  <si>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</si>
  <si>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</si>
  <si>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</si>
  <si>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</si>
  <si>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</si>
  <si>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</si>
  <si>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</si>
  <si>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</si>
  <si>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</si>
  <si>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</si>
  <si>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</si>
  <si>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</si>
  <si>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</si>
  <si>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</si>
  <si>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</si>
  <si>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</si>
  <si>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</si>
  <si>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</si>
  <si>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</si>
  <si>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</si>
  <si>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</si>
  <si>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</si>
  <si>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</si>
  <si>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</si>
  <si>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</si>
  <si>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</si>
  <si>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</si>
  <si>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</si>
  <si>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</si>
  <si>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</si>
  <si>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</si>
  <si>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</si>
  <si>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</si>
  <si>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</si>
  <si>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</si>
  <si>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</si>
  <si>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</si>
  <si>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</si>
  <si>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</si>
  <si>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</si>
  <si>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</si>
  <si>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</si>
  <si>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</si>
  <si>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</si>
  <si>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</si>
  <si>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</si>
  <si>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</si>
  <si>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</si>
  <si>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</si>
  <si>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</si>
  <si>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</si>
  <si>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</si>
  <si>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</si>
  <si>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Additional Info</t>
  </si>
  <si>
    <t>Band</t>
  </si>
  <si>
    <t>Shift</t>
  </si>
  <si>
    <t>Fill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</si>
  <si>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</si>
  <si>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</si>
  <si>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</si>
  <si>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</si>
  <si>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</si>
  <si>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</si>
  <si>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</si>
  <si>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</si>
  <si>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At a glance</t>
  </si>
  <si>
    <t>October</t>
  </si>
  <si>
    <t>November</t>
  </si>
  <si>
    <t>December</t>
  </si>
  <si>
    <t>Mary Ward and Central delivery suite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</si>
  <si>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</si>
  <si>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</si>
  <si>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</si>
  <si>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</si>
  <si>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</si>
  <si>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</si>
  <si>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</si>
  <si>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</si>
  <si>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</si>
  <si>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</si>
  <si>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Average Midnight Bedstate</t>
  </si>
  <si>
    <t>Original Bedstate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</si>
  <si>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</si>
  <si>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</si>
  <si>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</si>
  <si>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</si>
  <si>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</si>
  <si>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</si>
  <si>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</si>
  <si>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</si>
  <si>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</si>
  <si>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</si>
  <si>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</si>
  <si>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</si>
  <si>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</si>
  <si>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</si>
  <si>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</si>
  <si>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</si>
  <si>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</si>
  <si>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</si>
  <si>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</si>
  <si>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</si>
  <si>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</si>
  <si>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</si>
  <si>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</si>
  <si>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ED Departments</t>
  </si>
  <si>
    <t xml:space="preserve">ED </t>
  </si>
  <si>
    <t>Figure 3</t>
  </si>
  <si>
    <t>Theatre Department</t>
  </si>
  <si>
    <t>% RN fill</t>
  </si>
  <si>
    <t>rate – day</t>
  </si>
  <si>
    <t>% NA fill rate – day</t>
  </si>
  <si>
    <t>% RN fill rate – night</t>
  </si>
  <si>
    <t>% NA fill rate – night</t>
  </si>
  <si>
    <t>Theatres – Day Surgery</t>
  </si>
  <si>
    <t>Theatres – Main</t>
  </si>
  <si>
    <t>Theatres – PAW</t>
  </si>
  <si>
    <t>Theatres – Overall</t>
  </si>
  <si>
    <t>Figure 4</t>
  </si>
  <si>
    <t>Graph for the month split by divisions showing agency/bank/substantive</t>
  </si>
  <si>
    <t>Emeregency Department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</si>
  <si>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</si>
  <si>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</si>
  <si>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</si>
  <si>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</si>
  <si>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</si>
  <si>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</si>
  <si>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</si>
  <si>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Day RN Fill Rate</t>
  </si>
  <si>
    <t>Day NA Fill Rate</t>
  </si>
  <si>
    <t>Night RN Fill Rate</t>
  </si>
  <si>
    <t>Night NA Fill Rate</t>
  </si>
  <si>
    <t>Total Fill rate</t>
  </si>
  <si>
    <t>RN and/ or NA</t>
  </si>
  <si>
    <t>RED level Staffing narrative number.</t>
  </si>
  <si>
    <t>RN and/or NA</t>
  </si>
  <si>
    <t>BLUE level Staffing narrative number.</t>
  </si>
  <si>
    <t>Red flag Incidents (Low staffing incidents reported)</t>
  </si>
  <si>
    <t>Falls resulting in harm</t>
  </si>
  <si>
    <t>Hospital acquired PU grade 2</t>
  </si>
  <si>
    <t>Hospital acquired  PU grade 3, 4</t>
  </si>
  <si>
    <t>Medicine Total</t>
  </si>
  <si>
    <t>Figure 7</t>
  </si>
  <si>
    <t>Surgery</t>
  </si>
  <si>
    <t>Fill Rate</t>
  </si>
  <si>
    <t>Surgery Total</t>
  </si>
  <si>
    <t>FaSS</t>
  </si>
  <si>
    <t>Total Fill</t>
  </si>
  <si>
    <t>Red flag Incidents (Low staffing incidents reported))</t>
  </si>
  <si>
    <t>FaSS Total</t>
  </si>
  <si>
    <t>ED</t>
  </si>
  <si>
    <t>Automated from NSTF</t>
  </si>
  <si>
    <t>Hroster Manual</t>
  </si>
  <si>
    <t>Automated from NStf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</si>
  <si>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</si>
  <si>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</si>
  <si>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</si>
  <si>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</si>
  <si>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</si>
  <si>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</si>
  <si>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</si>
  <si>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</si>
  <si>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</si>
  <si>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</si>
  <si>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</si>
  <si>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</si>
  <si>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</si>
  <si>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ACE/OPAU</t>
  </si>
  <si>
    <t>Emergency Department</t>
  </si>
  <si>
    <t>June</t>
  </si>
  <si>
    <t>July</t>
  </si>
  <si>
    <t>August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</si>
  <si>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</si>
  <si>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</si>
  <si>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</si>
  <si>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</si>
  <si>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</si>
  <si>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</si>
  <si>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</si>
  <si>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</si>
  <si>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</si>
  <si>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</si>
  <si>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</si>
  <si>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</si>
  <si>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</si>
  <si>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</si>
  <si>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</si>
  <si>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</si>
  <si>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</si>
  <si>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</si>
  <si>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</si>
  <si>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</si>
  <si>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</si>
  <si>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</si>
  <si>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</si>
  <si>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</si>
  <si>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</si>
  <si>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</si>
  <si>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</si>
  <si>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</si>
  <si>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</si>
  <si>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</si>
  <si>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</si>
  <si>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</si>
  <si>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</si>
  <si>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</si>
  <si>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</si>
  <si>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</si>
  <si>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September</t>
  </si>
  <si>
    <t>January</t>
  </si>
  <si>
    <t>February</t>
  </si>
  <si>
    <t>March</t>
  </si>
  <si>
    <t>April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</si>
  <si>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</si>
  <si>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</si>
  <si>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</si>
  <si>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</si>
  <si>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</si>
  <si>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</si>
  <si>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</si>
  <si>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</si>
  <si>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</si>
  <si>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</si>
  <si>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</si>
  <si>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</si>
  <si>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</si>
  <si>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</si>
  <si>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</si>
  <si>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</si>
  <si>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</si>
  <si>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</si>
  <si>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</si>
  <si>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</si>
  <si>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</si>
  <si>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</si>
  <si>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</si>
  <si>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</si>
  <si>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</si>
  <si>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</si>
  <si>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</si>
  <si>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</si>
  <si>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</si>
  <si>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</si>
  <si>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</si>
  <si>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</si>
  <si>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</si>
  <si>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</si>
  <si>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</si>
  <si>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</si>
  <si>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</si>
  <si>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</si>
  <si>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Total monthly planned staff hours - ahp day</t>
  </si>
  <si>
    <t>Total monthly actual staff hours - ahp day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</si>
  <si>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</si>
  <si>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</si>
  <si>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</si>
  <si>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</si>
  <si>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</si>
  <si>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</si>
  <si>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</si>
  <si>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</si>
  <si>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</si>
  <si>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</si>
  <si>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</si>
  <si>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</si>
  <si>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unfilled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</si>
  <si>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</si>
  <si>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% filled</t>
    </r>
  </si>
  <si>
    <t>Source</t>
  </si>
  <si>
    <t>Total average exc Mat/NICU</t>
  </si>
  <si>
    <t>Paediatric Inpatient Nursing Team</t>
  </si>
  <si>
    <t>Older Persons Unit Short Stay</t>
  </si>
  <si>
    <t>Intensive Care Unit</t>
  </si>
  <si>
    <t>Midwifery Staff/ Clinical Support</t>
  </si>
  <si>
    <t>Neonatal Unit</t>
  </si>
  <si>
    <t>Midford Ward/OPUSS</t>
  </si>
  <si>
    <t>300-GENERAL MEDICINE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</si>
</sst>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 Narrow"/>
      <family val="2"/>
    </font>
    <font>
      <sz val="10"/>
      <color rgb="FF00000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Arial Narrow"/>
      <family val="2"/>
    </font>
    <font>
      <b/>
      <sz val="14"/>
      <color rgb="FF000000"/>
      <name val="Arial Narrow"/>
      <family val="2"/>
    </font>
    <font>
      <sz val="11"/>
      <color rgb="FF000000"/>
      <name val="Arial Narrow"/>
      <family val="2"/>
    </font>
    <font>
      <sz val="9"/>
      <color theme="1"/>
      <name val="Arial Narrow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7" applyNumberFormat="0" applyAlignment="0" applyProtection="0"/>
    <xf numFmtId="0" fontId="20" fillId="21" borderId="18" applyNumberFormat="0" applyAlignment="0" applyProtection="0"/>
    <xf numFmtId="0" fontId="21" fillId="21" borderId="17" applyNumberFormat="0" applyAlignment="0" applyProtection="0"/>
    <xf numFmtId="0" fontId="22" fillId="0" borderId="19" applyNumberFormat="0" applyFill="0" applyAlignment="0" applyProtection="0"/>
    <xf numFmtId="0" fontId="23" fillId="22" borderId="20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2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40" fillId="0" borderId="0"/>
    <xf numFmtId="0" fontId="2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8" fillId="0" borderId="0"/>
    <xf numFmtId="9" fontId="48" fillId="0" borderId="0" applyFont="0" applyFill="0" applyBorder="0" applyAlignment="0" applyProtection="0"/>
    <xf numFmtId="0" fontId="49" fillId="0" borderId="0"/>
    <xf numFmtId="0" fontId="2" fillId="0" borderId="0"/>
    <xf numFmtId="0" fontId="66" fillId="0" borderId="0"/>
  </cellStyleXfs>
  <cellXfs count="346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3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9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9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7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9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9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10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9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7" fillId="6" borderId="1" xfId="0" applyFont="1" applyFill="1" applyBorder="1" applyAlignment="1" applyProtection="1">
      <alignment horizontal="center" vertical="center"/>
      <protection locked="0"/>
    </xf>
    <xf numFmtId="0" fontId="37" fillId="6" borderId="4" xfId="0" applyFont="1" applyFill="1" applyBorder="1" applyAlignment="1" applyProtection="1">
      <alignment horizontal="center" vertical="center"/>
      <protection locked="0"/>
    </xf>
    <xf numFmtId="0" fontId="37" fillId="6" borderId="26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7" fillId="6" borderId="1" xfId="0" applyNumberFormat="1" applyFont="1" applyFill="1" applyBorder="1" applyAlignment="1" applyProtection="1">
      <alignment horizontal="center" vertical="center"/>
      <protection hidden="1"/>
    </xf>
    <xf numFmtId="1" fontId="34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0" applyFont="1" applyFill="1" applyAlignment="1">
      <alignment horizontal="left" vertical="center" wrapText="1"/>
    </xf>
    <xf numFmtId="0" fontId="38" fillId="54" borderId="1" xfId="0" applyFont="1" applyFill="1" applyBorder="1" applyAlignment="1">
      <alignment vertical="center"/>
    </xf>
    <xf numFmtId="0" fontId="0" fillId="54" borderId="1" xfId="0" applyFill="1" applyBorder="1"/>
    <xf numFmtId="17" fontId="38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160" applyFont="1" applyFill="1" applyAlignment="1">
      <alignment horizontal="left" vertical="center" wrapText="1"/>
    </xf>
    <xf numFmtId="0" fontId="30" fillId="6" borderId="26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4" xfId="160" applyFont="1" applyFill="1" applyBorder="1" applyAlignment="1" applyProtection="1">
      <alignment horizontal="center" vertical="center"/>
      <protection locked="0"/>
    </xf>
    <xf numFmtId="1" fontId="34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9" fillId="0" borderId="0" xfId="0" applyFont="1"/>
    <xf numFmtId="1" fontId="34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9" fontId="2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9" fontId="2" fillId="3" borderId="0" xfId="0" applyNumberFormat="1" applyFont="1" applyFill="1" applyAlignment="1" applyProtection="1">
      <alignment horizontal="center" vertical="center"/>
      <protection locked="0"/>
    </xf>
    <xf numFmtId="0" fontId="47" fillId="0" borderId="28" xfId="0" applyFont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9" fontId="28" fillId="3" borderId="1" xfId="0" applyNumberFormat="1" applyFont="1" applyFill="1" applyBorder="1" applyAlignment="1" applyProtection="1">
      <alignment horizontal="center" vertical="center"/>
      <protection locked="0"/>
    </xf>
    <xf numFmtId="9" fontId="28" fillId="49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1" xfId="10" applyFont="1" applyBorder="1" applyAlignment="1">
      <alignment horizontal="center"/>
    </xf>
    <xf numFmtId="1" fontId="2" fillId="16" borderId="1" xfId="0" applyNumberFormat="1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Alignment="1">
      <alignment horizontal="center"/>
    </xf>
    <xf numFmtId="9" fontId="33" fillId="0" borderId="0" xfId="0" applyNumberFormat="1" applyFont="1" applyAlignment="1">
      <alignment horizont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0" fontId="33" fillId="60" borderId="1" xfId="0" applyFont="1" applyFill="1" applyBorder="1"/>
    <xf numFmtId="0" fontId="1" fillId="61" borderId="1" xfId="0" applyFont="1" applyFill="1" applyBorder="1"/>
    <xf numFmtId="0" fontId="50" fillId="61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2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49" fontId="31" fillId="5" borderId="2" xfId="6" applyNumberFormat="1" applyFont="1" applyFill="1" applyBorder="1" applyAlignment="1" applyProtection="1">
      <alignment wrapText="1"/>
      <protection locked="0"/>
    </xf>
    <xf numFmtId="9" fontId="2" fillId="49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0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53" fillId="0" borderId="23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vertical="center"/>
    </xf>
    <xf numFmtId="0" fontId="54" fillId="0" borderId="3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30" xfId="0" applyFont="1" applyBorder="1" applyAlignment="1">
      <alignment horizontal="center" vertical="center" wrapText="1"/>
    </xf>
    <xf numFmtId="10" fontId="53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/>
    </xf>
    <xf numFmtId="0" fontId="57" fillId="63" borderId="35" xfId="0" applyFont="1" applyFill="1" applyBorder="1" applyAlignment="1">
      <alignment horizontal="center" vertical="center" wrapText="1"/>
    </xf>
    <xf numFmtId="0" fontId="57" fillId="63" borderId="31" xfId="0" applyFont="1" applyFill="1" applyBorder="1" applyAlignment="1">
      <alignment horizontal="center" vertical="center" wrapText="1"/>
    </xf>
    <xf numFmtId="0" fontId="60" fillId="63" borderId="31" xfId="0" applyFont="1" applyFill="1" applyBorder="1" applyAlignment="1">
      <alignment horizontal="center" vertical="center"/>
    </xf>
    <xf numFmtId="0" fontId="61" fillId="63" borderId="31" xfId="0" applyFont="1" applyFill="1" applyBorder="1" applyAlignment="1">
      <alignment horizontal="center" vertical="center"/>
    </xf>
    <xf numFmtId="0" fontId="54" fillId="0" borderId="31" xfId="0" applyFont="1" applyBorder="1" applyAlignment="1">
      <alignment horizontal="center" vertical="center" wrapText="1"/>
    </xf>
    <xf numFmtId="0" fontId="58" fillId="0" borderId="31" xfId="0" applyFont="1" applyBorder="1" applyAlignment="1">
      <alignment horizontal="center" vertical="center"/>
    </xf>
    <xf numFmtId="0" fontId="63" fillId="0" borderId="31" xfId="0" applyFont="1" applyBorder="1" applyAlignment="1">
      <alignment horizontal="center" vertical="center"/>
    </xf>
    <xf numFmtId="2" fontId="0" fillId="0" borderId="0" xfId="0" applyNumberFormat="1"/>
    <xf numFmtId="10" fontId="1" fillId="0" borderId="0" xfId="0" applyNumberFormat="1" applyFont="1"/>
    <xf numFmtId="0" fontId="57" fillId="0" borderId="3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64" fillId="0" borderId="30" xfId="0" applyFont="1" applyBorder="1" applyAlignment="1">
      <alignment horizontal="left" vertical="center"/>
    </xf>
    <xf numFmtId="0" fontId="59" fillId="63" borderId="30" xfId="0" applyFont="1" applyFill="1" applyBorder="1" applyAlignment="1">
      <alignment horizontal="left" vertical="center"/>
    </xf>
    <xf numFmtId="10" fontId="57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 wrapText="1"/>
    </xf>
    <xf numFmtId="10" fontId="1" fillId="63" borderId="31" xfId="0" applyNumberFormat="1" applyFont="1" applyFill="1" applyBorder="1" applyAlignment="1">
      <alignment horizontal="center" vertical="center"/>
    </xf>
    <xf numFmtId="10" fontId="60" fillId="63" borderId="31" xfId="0" applyNumberFormat="1" applyFont="1" applyFill="1" applyBorder="1" applyAlignment="1">
      <alignment horizontal="center" vertical="center"/>
    </xf>
    <xf numFmtId="10" fontId="60" fillId="63" borderId="23" xfId="0" applyNumberFormat="1" applyFont="1" applyFill="1" applyBorder="1" applyAlignment="1">
      <alignment horizontal="center" vertical="center"/>
    </xf>
    <xf numFmtId="2" fontId="0" fillId="0" borderId="1" xfId="0" applyNumberFormat="1" applyBorder="1"/>
    <xf numFmtId="10" fontId="60" fillId="63" borderId="31" xfId="0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5" borderId="1" xfId="0" applyFill="1" applyBorder="1"/>
    <xf numFmtId="49" fontId="31" fillId="5" borderId="2" xfId="6" applyNumberFormat="1" applyFont="1" applyFill="1" applyBorder="1" applyProtection="1">
      <protection locked="0"/>
    </xf>
    <xf numFmtId="9" fontId="32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/>
    <xf numFmtId="1" fontId="32" fillId="57" borderId="1" xfId="0" applyNumberFormat="1" applyFont="1" applyFill="1" applyBorder="1"/>
    <xf numFmtId="1" fontId="32" fillId="59" borderId="1" xfId="0" applyNumberFormat="1" applyFont="1" applyFill="1" applyBorder="1"/>
    <xf numFmtId="1" fontId="32" fillId="6" borderId="0" xfId="0" applyNumberFormat="1" applyFont="1" applyFill="1"/>
    <xf numFmtId="49" fontId="31" fillId="5" borderId="1" xfId="6" applyNumberFormat="1" applyFont="1" applyFill="1" applyBorder="1" applyProtection="1">
      <protection locked="0"/>
    </xf>
    <xf numFmtId="1" fontId="32" fillId="0" borderId="1" xfId="0" applyNumberFormat="1" applyFont="1" applyBorder="1"/>
    <xf numFmtId="1" fontId="32" fillId="0" borderId="0" xfId="0" applyNumberFormat="1" applyFont="1"/>
    <xf numFmtId="0" fontId="49" fillId="0" borderId="0" xfId="427"/>
    <xf numFmtId="0" fontId="49" fillId="0" borderId="27" xfId="427" applyBorder="1"/>
    <xf numFmtId="0" fontId="49" fillId="0" borderId="36" xfId="427" applyBorder="1"/>
    <xf numFmtId="0" fontId="67" fillId="0" borderId="36" xfId="427" applyFont="1" applyBorder="1"/>
    <xf numFmtId="0" fontId="49" fillId="0" borderId="0" xfId="427" applyAlignment="1">
      <alignment vertical="top"/>
    </xf>
    <xf numFmtId="1" fontId="49" fillId="0" borderId="0" xfId="427" applyNumberFormat="1"/>
    <xf numFmtId="1" fontId="67" fillId="0" borderId="0" xfId="427" applyNumberFormat="1" applyFont="1"/>
    <xf numFmtId="10" fontId="0" fillId="0" borderId="0" xfId="10" applyNumberFormat="1" applyFont="1"/>
    <xf numFmtId="2" fontId="51" fillId="0" borderId="31" xfId="0" applyNumberFormat="1" applyFont="1" applyBorder="1" applyAlignment="1">
      <alignment horizontal="center" vertical="center" wrapText="1"/>
    </xf>
    <xf numFmtId="2" fontId="10" fillId="0" borderId="33" xfId="0" applyNumberFormat="1" applyFont="1" applyBorder="1" applyAlignment="1">
      <alignment horizontal="center" vertical="center" wrapText="1"/>
    </xf>
    <xf numFmtId="9" fontId="53" fillId="0" borderId="31" xfId="10" applyFont="1" applyBorder="1" applyAlignment="1">
      <alignment horizontal="center" vertical="center" wrapText="1"/>
    </xf>
    <xf numFmtId="9" fontId="51" fillId="0" borderId="31" xfId="10" applyFont="1" applyBorder="1" applyAlignment="1">
      <alignment horizontal="center" vertical="center" wrapText="1"/>
    </xf>
    <xf numFmtId="9" fontId="10" fillId="0" borderId="33" xfId="10" applyFont="1" applyBorder="1" applyAlignment="1">
      <alignment horizontal="center" vertical="center" wrapText="1"/>
    </xf>
    <xf numFmtId="0" fontId="0" fillId="49" borderId="0" xfId="0" applyFill="1"/>
    <xf numFmtId="0" fontId="1" fillId="0" borderId="2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2" fontId="0" fillId="0" borderId="31" xfId="0" applyNumberFormat="1" applyBorder="1" applyAlignment="1">
      <alignment horizontal="center" vertical="center" wrapText="1"/>
    </xf>
    <xf numFmtId="0" fontId="1" fillId="0" borderId="32" xfId="0" applyFont="1" applyBorder="1" applyAlignment="1">
      <alignment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 wrapText="1"/>
    </xf>
    <xf numFmtId="0" fontId="0" fillId="64" borderId="35" xfId="0" applyFill="1" applyBorder="1" applyAlignment="1">
      <alignment horizontal="center" vertical="center" wrapText="1"/>
    </xf>
    <xf numFmtId="0" fontId="0" fillId="64" borderId="31" xfId="0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vertical="center" wrapText="1"/>
    </xf>
    <xf numFmtId="10" fontId="0" fillId="64" borderId="31" xfId="0" applyNumberFormat="1" applyFill="1" applyBorder="1" applyAlignment="1">
      <alignment horizontal="center" vertical="center" wrapText="1"/>
    </xf>
    <xf numFmtId="0" fontId="1" fillId="64" borderId="32" xfId="0" applyFont="1" applyFill="1" applyBorder="1" applyAlignment="1">
      <alignment vertical="center" wrapText="1"/>
    </xf>
    <xf numFmtId="10" fontId="1" fillId="64" borderId="33" xfId="0" applyNumberFormat="1" applyFont="1" applyFill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10" fontId="9" fillId="0" borderId="23" xfId="10" applyNumberFormat="1" applyFont="1" applyBorder="1" applyAlignment="1">
      <alignment horizontal="center" vertical="center" wrapText="1"/>
    </xf>
    <xf numFmtId="10" fontId="1" fillId="0" borderId="23" xfId="10" applyNumberFormat="1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17" fontId="32" fillId="2" borderId="1" xfId="0" applyNumberFormat="1" applyFont="1" applyFill="1" applyBorder="1" applyAlignment="1">
      <alignment horizontal="center" vertical="center"/>
    </xf>
    <xf numFmtId="2" fontId="30" fillId="0" borderId="0" xfId="0" applyNumberFormat="1" applyFont="1"/>
    <xf numFmtId="2" fontId="30" fillId="0" borderId="0" xfId="0" applyNumberFormat="1" applyFont="1" applyAlignment="1">
      <alignment horizontal="center"/>
    </xf>
    <xf numFmtId="1" fontId="30" fillId="0" borderId="0" xfId="0" applyNumberFormat="1" applyFont="1" applyAlignment="1">
      <alignment horizontal="center"/>
    </xf>
    <xf numFmtId="0" fontId="51" fillId="0" borderId="0" xfId="0" applyFont="1" applyAlignment="1">
      <alignment horizontal="left"/>
    </xf>
    <xf numFmtId="0" fontId="51" fillId="0" borderId="0" xfId="0" applyFont="1"/>
    <xf numFmtId="16" fontId="69" fillId="52" borderId="5" xfId="415" applyNumberFormat="1" applyFont="1" applyFill="1" applyBorder="1" applyAlignment="1">
      <alignment vertical="center" wrapText="1"/>
    </xf>
    <xf numFmtId="0" fontId="70" fillId="0" borderId="0" xfId="0" applyFont="1"/>
    <xf numFmtId="16" fontId="72" fillId="56" borderId="1" xfId="415" applyNumberFormat="1" applyFont="1" applyFill="1" applyBorder="1" applyAlignment="1">
      <alignment horizontal="center" vertical="center"/>
    </xf>
    <xf numFmtId="1" fontId="71" fillId="52" borderId="1" xfId="415" applyNumberFormat="1" applyFont="1" applyFill="1" applyBorder="1" applyAlignment="1">
      <alignment horizontal="center" vertical="center" wrapText="1"/>
    </xf>
    <xf numFmtId="0" fontId="73" fillId="6" borderId="3" xfId="0" applyFont="1" applyFill="1" applyBorder="1" applyAlignment="1" applyProtection="1">
      <alignment horizontal="left" vertical="top" wrapText="1"/>
      <protection locked="0"/>
    </xf>
    <xf numFmtId="2" fontId="73" fillId="0" borderId="1" xfId="0" applyNumberFormat="1" applyFont="1" applyBorder="1" applyAlignment="1" applyProtection="1">
      <alignment horizontal="center" vertical="center"/>
      <protection locked="0"/>
    </xf>
    <xf numFmtId="2" fontId="55" fillId="0" borderId="1" xfId="0" applyNumberFormat="1" applyFont="1" applyBorder="1" applyAlignment="1">
      <alignment horizontal="center" vertical="center"/>
    </xf>
    <xf numFmtId="2" fontId="74" fillId="0" borderId="1" xfId="0" applyNumberFormat="1" applyFont="1" applyBorder="1" applyAlignment="1" applyProtection="1">
      <alignment horizontal="center" vertical="center"/>
      <protection locked="0"/>
    </xf>
    <xf numFmtId="2" fontId="73" fillId="6" borderId="1" xfId="0" applyNumberFormat="1" applyFont="1" applyFill="1" applyBorder="1" applyAlignment="1" applyProtection="1">
      <alignment horizontal="center" vertical="center"/>
      <protection locked="0"/>
    </xf>
    <xf numFmtId="165" fontId="55" fillId="0" borderId="1" xfId="0" applyNumberFormat="1" applyFont="1" applyBorder="1" applyAlignment="1">
      <alignment horizontal="center" vertical="center"/>
    </xf>
    <xf numFmtId="165" fontId="74" fillId="6" borderId="1" xfId="0" applyNumberFormat="1" applyFont="1" applyFill="1" applyBorder="1" applyAlignment="1">
      <alignment horizontal="center" vertical="center"/>
    </xf>
    <xf numFmtId="165" fontId="74" fillId="57" borderId="1" xfId="0" applyNumberFormat="1" applyFont="1" applyFill="1" applyBorder="1" applyAlignment="1">
      <alignment horizontal="center" vertical="center"/>
    </xf>
    <xf numFmtId="0" fontId="55" fillId="0" borderId="0" xfId="0" applyFont="1"/>
    <xf numFmtId="164" fontId="55" fillId="57" borderId="1" xfId="0" applyNumberFormat="1" applyFont="1" applyFill="1" applyBorder="1"/>
    <xf numFmtId="2" fontId="74" fillId="6" borderId="1" xfId="0" applyNumberFormat="1" applyFont="1" applyFill="1" applyBorder="1" applyAlignment="1" applyProtection="1">
      <alignment horizontal="center" vertical="center"/>
      <protection locked="0"/>
    </xf>
    <xf numFmtId="2" fontId="74" fillId="6" borderId="1" xfId="425" applyNumberFormat="1" applyFont="1" applyFill="1" applyBorder="1" applyAlignment="1" applyProtection="1">
      <alignment horizontal="center" vertical="center"/>
      <protection locked="0"/>
    </xf>
    <xf numFmtId="0" fontId="73" fillId="0" borderId="3" xfId="0" applyFont="1" applyBorder="1" applyAlignment="1" applyProtection="1">
      <alignment horizontal="left" vertical="top" wrapText="1"/>
      <protection locked="0"/>
    </xf>
    <xf numFmtId="0" fontId="73" fillId="0" borderId="1" xfId="0" applyFont="1" applyBorder="1" applyAlignment="1" applyProtection="1">
      <alignment horizontal="left" vertical="top"/>
      <protection locked="0"/>
    </xf>
    <xf numFmtId="2" fontId="55" fillId="0" borderId="10" xfId="0" applyNumberFormat="1" applyFont="1" applyBorder="1" applyAlignment="1">
      <alignment horizontal="center" vertical="center"/>
    </xf>
    <xf numFmtId="9" fontId="55" fillId="0" borderId="1" xfId="10" applyFont="1" applyBorder="1"/>
    <xf numFmtId="2" fontId="73" fillId="56" borderId="1" xfId="0" applyNumberFormat="1" applyFont="1" applyFill="1" applyBorder="1" applyAlignment="1" applyProtection="1">
      <alignment horizontal="center" vertical="center"/>
      <protection locked="0"/>
    </xf>
    <xf numFmtId="2" fontId="74" fillId="56" borderId="1" xfId="0" applyNumberFormat="1" applyFont="1" applyFill="1" applyBorder="1" applyAlignment="1" applyProtection="1">
      <alignment horizontal="center" vertical="center"/>
      <protection locked="0"/>
    </xf>
    <xf numFmtId="2" fontId="73" fillId="51" borderId="1" xfId="0" applyNumberFormat="1" applyFont="1" applyFill="1" applyBorder="1" applyAlignment="1" applyProtection="1">
      <alignment horizontal="center" vertical="center"/>
      <protection locked="0"/>
    </xf>
    <xf numFmtId="2" fontId="74" fillId="51" borderId="1" xfId="0" applyNumberFormat="1" applyFont="1" applyFill="1" applyBorder="1" applyAlignment="1" applyProtection="1">
      <alignment horizontal="center" vertical="center"/>
      <protection locked="0"/>
    </xf>
    <xf numFmtId="2" fontId="55" fillId="51" borderId="1" xfId="0" applyNumberFormat="1" applyFont="1" applyFill="1" applyBorder="1" applyAlignment="1">
      <alignment horizontal="center" vertical="center"/>
    </xf>
    <xf numFmtId="2" fontId="73" fillId="66" borderId="1" xfId="0" applyNumberFormat="1" applyFont="1" applyFill="1" applyBorder="1" applyAlignment="1" applyProtection="1">
      <alignment horizontal="center" vertical="center"/>
      <protection locked="0"/>
    </xf>
    <xf numFmtId="2" fontId="74" fillId="66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10" xfId="0" applyNumberFormat="1" applyFont="1" applyFill="1" applyBorder="1" applyAlignment="1">
      <alignment horizontal="center" vertical="center" wrapText="1"/>
    </xf>
    <xf numFmtId="16" fontId="6" fillId="2" borderId="10" xfId="62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16" fontId="6" fillId="2" borderId="8" xfId="1" applyNumberFormat="1" applyFont="1" applyFill="1" applyBorder="1" applyAlignment="1">
      <alignment horizontal="center" vertical="center" wrapText="1"/>
    </xf>
    <xf numFmtId="16" fontId="6" fillId="2" borderId="9" xfId="1" applyNumberFormat="1" applyFont="1" applyFill="1" applyBorder="1" applyAlignment="1">
      <alignment horizontal="center" vertical="center" wrapText="1"/>
    </xf>
    <xf numFmtId="17" fontId="1" fillId="0" borderId="4" xfId="0" applyNumberFormat="1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17" fontId="0" fillId="0" borderId="4" xfId="0" applyNumberFormat="1" applyBorder="1" applyAlignment="1">
      <alignment horizontal="center" wrapText="1"/>
    </xf>
    <xf numFmtId="17" fontId="0" fillId="0" borderId="7" xfId="0" applyNumberFormat="1" applyBorder="1" applyAlignment="1">
      <alignment horizontal="center" wrapText="1"/>
    </xf>
    <xf numFmtId="17" fontId="0" fillId="0" borderId="3" xfId="0" applyNumberFormat="1" applyBorder="1" applyAlignment="1">
      <alignment horizontal="center" wrapText="1"/>
    </xf>
    <xf numFmtId="16" fontId="6" fillId="2" borderId="24" xfId="0" applyNumberFormat="1" applyFont="1" applyFill="1" applyBorder="1" applyAlignment="1">
      <alignment horizontal="center" vertical="center" wrapText="1"/>
    </xf>
    <xf numFmtId="17" fontId="0" fillId="0" borderId="11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2" borderId="5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16" fontId="10" fillId="6" borderId="4" xfId="0" applyNumberFormat="1" applyFont="1" applyFill="1" applyBorder="1" applyAlignment="1">
      <alignment horizontal="center" vertical="center" wrapText="1"/>
    </xf>
    <xf numFmtId="16" fontId="10" fillId="6" borderId="7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7" fontId="0" fillId="0" borderId="4" xfId="0" applyNumberFormat="1" applyBorder="1" applyAlignment="1">
      <alignment horizontal="center"/>
    </xf>
    <xf numFmtId="17" fontId="0" fillId="0" borderId="7" xfId="0" applyNumberForma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17" fontId="0" fillId="0" borderId="3" xfId="0" applyNumberFormat="1" applyBorder="1" applyAlignment="1">
      <alignment horizontal="center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10" xfId="84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0" fontId="0" fillId="58" borderId="27" xfId="0" applyFill="1" applyBorder="1" applyAlignment="1">
      <alignment horizontal="center"/>
    </xf>
    <xf numFmtId="17" fontId="1" fillId="51" borderId="8" xfId="0" applyNumberFormat="1" applyFont="1" applyFill="1" applyBorder="1" applyAlignment="1">
      <alignment horizontal="center" wrapText="1"/>
    </xf>
    <xf numFmtId="0" fontId="1" fillId="51" borderId="9" xfId="0" applyFont="1" applyFill="1" applyBorder="1" applyAlignment="1">
      <alignment horizontal="center" wrapText="1"/>
    </xf>
    <xf numFmtId="0" fontId="1" fillId="51" borderId="8" xfId="0" applyFont="1" applyFill="1" applyBorder="1" applyAlignment="1">
      <alignment horizontal="center"/>
    </xf>
    <xf numFmtId="0" fontId="1" fillId="51" borderId="9" xfId="0" applyFont="1" applyFill="1" applyBorder="1" applyAlignment="1">
      <alignment horizontal="center"/>
    </xf>
    <xf numFmtId="16" fontId="34" fillId="52" borderId="4" xfId="0" applyNumberFormat="1" applyFont="1" applyFill="1" applyBorder="1" applyAlignment="1">
      <alignment horizontal="center" vertical="center" wrapText="1"/>
    </xf>
    <xf numFmtId="0" fontId="35" fillId="52" borderId="3" xfId="0" applyFont="1" applyFill="1" applyBorder="1" applyAlignment="1">
      <alignment horizontal="center" vertical="center" wrapText="1"/>
    </xf>
    <xf numFmtId="16" fontId="34" fillId="52" borderId="5" xfId="0" applyNumberFormat="1" applyFont="1" applyFill="1" applyBorder="1" applyAlignment="1">
      <alignment horizontal="left" vertical="center" wrapText="1"/>
    </xf>
    <xf numFmtId="16" fontId="34" fillId="52" borderId="6" xfId="0" applyNumberFormat="1" applyFont="1" applyFill="1" applyBorder="1" applyAlignment="1">
      <alignment horizontal="left" vertical="center" wrapText="1"/>
    </xf>
    <xf numFmtId="16" fontId="34" fillId="52" borderId="1" xfId="0" applyNumberFormat="1" applyFont="1" applyFill="1" applyBorder="1" applyAlignment="1">
      <alignment horizontal="center" vertical="center" wrapText="1"/>
    </xf>
    <xf numFmtId="0" fontId="34" fillId="52" borderId="1" xfId="0" applyFont="1" applyFill="1" applyBorder="1" applyAlignment="1" applyProtection="1">
      <alignment horizontal="center" vertical="center" wrapText="1"/>
      <protection hidden="1"/>
    </xf>
    <xf numFmtId="16" fontId="34" fillId="52" borderId="8" xfId="160" applyNumberFormat="1" applyFont="1" applyFill="1" applyBorder="1" applyAlignment="1">
      <alignment horizontal="center" vertical="center" wrapText="1"/>
    </xf>
    <xf numFmtId="16" fontId="34" fillId="52" borderId="9" xfId="160" applyNumberFormat="1" applyFont="1" applyFill="1" applyBorder="1" applyAlignment="1">
      <alignment horizontal="center" vertical="center" wrapText="1"/>
    </xf>
    <xf numFmtId="16" fontId="34" fillId="52" borderId="1" xfId="160" applyNumberFormat="1" applyFont="1" applyFill="1" applyBorder="1" applyAlignment="1">
      <alignment horizontal="center" vertical="center" wrapText="1"/>
    </xf>
    <xf numFmtId="16" fontId="34" fillId="52" borderId="4" xfId="160" applyNumberFormat="1" applyFont="1" applyFill="1" applyBorder="1" applyAlignment="1">
      <alignment horizontal="center" vertical="center" wrapText="1"/>
    </xf>
    <xf numFmtId="16" fontId="34" fillId="52" borderId="3" xfId="160" applyNumberFormat="1" applyFont="1" applyFill="1" applyBorder="1" applyAlignment="1">
      <alignment horizontal="center" vertical="center" wrapText="1"/>
    </xf>
    <xf numFmtId="0" fontId="34" fillId="52" borderId="1" xfId="160" applyFont="1" applyFill="1" applyBorder="1" applyAlignment="1" applyProtection="1">
      <alignment horizontal="center" vertical="center" wrapText="1"/>
      <protection hidden="1"/>
    </xf>
    <xf numFmtId="0" fontId="35" fillId="52" borderId="4" xfId="160" applyFont="1" applyFill="1" applyBorder="1" applyAlignment="1">
      <alignment horizontal="center" vertical="center" wrapText="1"/>
    </xf>
    <xf numFmtId="0" fontId="36" fillId="0" borderId="3" xfId="160" applyFont="1" applyBorder="1" applyAlignment="1">
      <alignment horizontal="center" vertical="center" wrapText="1"/>
    </xf>
    <xf numFmtId="0" fontId="34" fillId="52" borderId="4" xfId="160" applyFont="1" applyFill="1" applyBorder="1" applyAlignment="1" applyProtection="1">
      <alignment horizontal="center" vertical="center" wrapText="1"/>
      <protection hidden="1"/>
    </xf>
    <xf numFmtId="0" fontId="34" fillId="52" borderId="7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 applyProtection="1">
      <alignment horizontal="center" vertical="center" wrapText="1"/>
      <protection hidden="1"/>
    </xf>
    <xf numFmtId="0" fontId="35" fillId="52" borderId="3" xfId="160" applyFont="1" applyFill="1" applyBorder="1" applyAlignment="1">
      <alignment horizontal="center" vertical="center" wrapText="1"/>
    </xf>
    <xf numFmtId="0" fontId="36" fillId="0" borderId="9" xfId="160" applyFont="1" applyBorder="1" applyAlignment="1">
      <alignment horizontal="center" vertical="center" wrapText="1"/>
    </xf>
    <xf numFmtId="16" fontId="34" fillId="52" borderId="5" xfId="160" applyNumberFormat="1" applyFont="1" applyFill="1" applyBorder="1" applyAlignment="1">
      <alignment horizontal="left" vertical="center" wrapText="1"/>
    </xf>
    <xf numFmtId="16" fontId="34" fillId="52" borderId="6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71" fillId="52" borderId="4" xfId="415" applyNumberFormat="1" applyFont="1" applyFill="1" applyBorder="1" applyAlignment="1">
      <alignment horizontal="center" vertical="center" wrapText="1"/>
    </xf>
    <xf numFmtId="16" fontId="71" fillId="52" borderId="3" xfId="415" applyNumberFormat="1" applyFont="1" applyFill="1" applyBorder="1" applyAlignment="1">
      <alignment horizontal="center" vertical="center" wrapText="1"/>
    </xf>
    <xf numFmtId="16" fontId="71" fillId="52" borderId="8" xfId="415" applyNumberFormat="1" applyFont="1" applyFill="1" applyBorder="1" applyAlignment="1">
      <alignment horizontal="center" vertical="center" wrapText="1"/>
    </xf>
    <xf numFmtId="0" fontId="65" fillId="52" borderId="9" xfId="415" applyFont="1" applyFill="1" applyBorder="1" applyAlignment="1">
      <alignment horizontal="center" vertical="center" wrapText="1"/>
    </xf>
    <xf numFmtId="16" fontId="71" fillId="52" borderId="9" xfId="415" applyNumberFormat="1" applyFont="1" applyFill="1" applyBorder="1" applyAlignment="1">
      <alignment horizontal="center" vertical="center" wrapText="1"/>
    </xf>
    <xf numFmtId="0" fontId="65" fillId="0" borderId="3" xfId="415" applyFont="1" applyBorder="1" applyAlignment="1">
      <alignment horizontal="center" vertical="center" wrapText="1"/>
    </xf>
    <xf numFmtId="16" fontId="71" fillId="52" borderId="1" xfId="415" applyNumberFormat="1" applyFont="1" applyFill="1" applyBorder="1" applyAlignment="1">
      <alignment horizontal="center" vertical="center" wrapText="1"/>
    </xf>
    <xf numFmtId="0" fontId="71" fillId="52" borderId="4" xfId="415" applyFont="1" applyFill="1" applyBorder="1" applyAlignment="1" applyProtection="1">
      <alignment horizontal="center" vertical="center" wrapText="1"/>
      <protection hidden="1"/>
    </xf>
    <xf numFmtId="0" fontId="65" fillId="0" borderId="7" xfId="415" applyFont="1" applyBorder="1" applyAlignment="1">
      <alignment horizontal="center" vertical="center" wrapText="1"/>
    </xf>
    <xf numFmtId="0" fontId="71" fillId="52" borderId="1" xfId="415" applyFont="1" applyFill="1" applyBorder="1" applyAlignment="1" applyProtection="1">
      <alignment horizontal="center" vertical="center" wrapText="1"/>
      <protection hidden="1"/>
    </xf>
    <xf numFmtId="0" fontId="71" fillId="52" borderId="7" xfId="415" applyFont="1" applyFill="1" applyBorder="1" applyAlignment="1" applyProtection="1">
      <alignment horizontal="center" vertical="center" wrapText="1"/>
      <protection hidden="1"/>
    </xf>
    <xf numFmtId="0" fontId="71" fillId="52" borderId="3" xfId="415" applyFont="1" applyFill="1" applyBorder="1" applyAlignment="1" applyProtection="1">
      <alignment horizontal="center" vertical="center" wrapText="1"/>
      <protection hidden="1"/>
    </xf>
    <xf numFmtId="16" fontId="71" fillId="52" borderId="4" xfId="160" applyNumberFormat="1" applyFont="1" applyFill="1" applyBorder="1" applyAlignment="1">
      <alignment horizontal="center" vertical="center" wrapText="1"/>
    </xf>
    <xf numFmtId="0" fontId="65" fillId="52" borderId="3" xfId="160" applyFont="1" applyFill="1" applyBorder="1" applyAlignment="1">
      <alignment horizontal="center" vertical="center" wrapText="1"/>
    </xf>
    <xf numFmtId="16" fontId="71" fillId="52" borderId="1" xfId="160" applyNumberFormat="1" applyFont="1" applyFill="1" applyBorder="1" applyAlignment="1">
      <alignment horizontal="center" vertical="center" wrapText="1"/>
    </xf>
    <xf numFmtId="0" fontId="1" fillId="61" borderId="1" xfId="0" applyFont="1" applyFill="1" applyBorder="1" applyAlignment="1">
      <alignment horizontal="center"/>
    </xf>
    <xf numFmtId="0" fontId="1" fillId="64" borderId="34" xfId="0" applyFont="1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horizontal="center" vertical="center" wrapText="1"/>
    </xf>
    <xf numFmtId="0" fontId="0" fillId="64" borderId="34" xfId="0" applyFill="1" applyBorder="1" applyAlignment="1">
      <alignment horizontal="center" vertical="center" wrapText="1"/>
    </xf>
    <xf numFmtId="0" fontId="0" fillId="64" borderId="30" xfId="0" applyFill="1" applyBorder="1" applyAlignment="1">
      <alignment horizontal="center" vertical="center" wrapText="1"/>
    </xf>
    <xf numFmtId="0" fontId="57" fillId="63" borderId="34" xfId="0" applyFont="1" applyFill="1" applyBorder="1" applyAlignment="1">
      <alignment horizontal="center" vertical="center" wrapText="1"/>
    </xf>
    <xf numFmtId="0" fontId="57" fillId="63" borderId="30" xfId="0" applyFont="1" applyFill="1" applyBorder="1" applyAlignment="1">
      <alignment horizontal="center" vertical="center" wrapText="1"/>
    </xf>
    <xf numFmtId="0" fontId="56" fillId="63" borderId="34" xfId="0" applyFont="1" applyFill="1" applyBorder="1" applyAlignment="1">
      <alignment horizontal="center" vertical="center"/>
    </xf>
    <xf numFmtId="0" fontId="56" fillId="63" borderId="30" xfId="0" applyFont="1" applyFill="1" applyBorder="1" applyAlignment="1">
      <alignment horizontal="center" vertical="center"/>
    </xf>
    <xf numFmtId="0" fontId="53" fillId="63" borderId="34" xfId="0" applyFont="1" applyFill="1" applyBorder="1" applyAlignment="1">
      <alignment horizontal="center" vertical="center" wrapText="1"/>
    </xf>
    <xf numFmtId="0" fontId="53" fillId="63" borderId="30" xfId="0" applyFont="1" applyFill="1" applyBorder="1" applyAlignment="1">
      <alignment horizontal="center" vertical="center" wrapText="1"/>
    </xf>
    <xf numFmtId="0" fontId="62" fillId="63" borderId="34" xfId="0" applyFont="1" applyFill="1" applyBorder="1" applyAlignment="1">
      <alignment horizontal="left" vertical="center"/>
    </xf>
    <xf numFmtId="0" fontId="62" fillId="63" borderId="30" xfId="0" applyFont="1" applyFill="1" applyBorder="1" applyAlignment="1">
      <alignment horizontal="left" vertical="center"/>
    </xf>
    <xf numFmtId="0" fontId="55" fillId="65" borderId="1" xfId="0" applyFont="1" applyFill="1" applyBorder="1" applyAlignment="1">
      <alignment horizontal="center" vertical="center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C5D5C9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Acute Stroke Unit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'!$B$11:$AH$11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'!$B$12:$AH$12</c:f>
              <c:numCache>
                <c:formatCode>0%</c:formatCode>
                <c:ptCount val="13"/>
                <c:pt idx="0">
                  <c:v>0.86899999999999999</c:v>
                </c:pt>
                <c:pt idx="1">
                  <c:v>0.85299999999999998</c:v>
                </c:pt>
                <c:pt idx="2">
                  <c:v>0.85399999999999998</c:v>
                </c:pt>
                <c:pt idx="3">
                  <c:v>0.86899999999999999</c:v>
                </c:pt>
                <c:pt idx="4">
                  <c:v>0.83499999999999996</c:v>
                </c:pt>
                <c:pt idx="5">
                  <c:v>0.85</c:v>
                </c:pt>
                <c:pt idx="6">
                  <c:v>0.87</c:v>
                </c:pt>
                <c:pt idx="7">
                  <c:v>0.876</c:v>
                </c:pt>
                <c:pt idx="8">
                  <c:v>0.86</c:v>
                </c:pt>
                <c:pt idx="9">
                  <c:v>0.89700000000000002</c:v>
                </c:pt>
                <c:pt idx="10">
                  <c:v>0.86399999999999999</c:v>
                </c:pt>
                <c:pt idx="11">
                  <c:v>0.89100000000000001</c:v>
                </c:pt>
                <c:pt idx="12">
                  <c:v>0.79300000000000004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2-407A-A59C-26719DE38719}"/>
            </c:ext>
          </c:extLst>
        </c:ser>
        <c:ser>
          <c:idx val="1"/>
          <c:order val="1"/>
          <c:tx>
            <c:strRef>
              <c:f>'summary graphs '!$A$13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'!$B$11:$AH$11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'!$B$13:$AH$13</c:f>
              <c:numCache>
                <c:formatCode>0%</c:formatCode>
                <c:ptCount val="13"/>
                <c:pt idx="0">
                  <c:v>0.94599999999999995</c:v>
                </c:pt>
                <c:pt idx="1">
                  <c:v>0.95799999999999996</c:v>
                </c:pt>
                <c:pt idx="2">
                  <c:v>0.90700000000000003</c:v>
                </c:pt>
                <c:pt idx="3">
                  <c:v>0.88</c:v>
                </c:pt>
                <c:pt idx="4">
                  <c:v>0.96299999999999997</c:v>
                </c:pt>
                <c:pt idx="5">
                  <c:v>1.0109999999999999</c:v>
                </c:pt>
                <c:pt idx="6">
                  <c:v>0.90900000000000003</c:v>
                </c:pt>
                <c:pt idx="7">
                  <c:v>0.91900000000000004</c:v>
                </c:pt>
                <c:pt idx="8">
                  <c:v>0.86699999999999999</c:v>
                </c:pt>
                <c:pt idx="9">
                  <c:v>0.89800000000000002</c:v>
                </c:pt>
                <c:pt idx="10">
                  <c:v>0.86399999999999999</c:v>
                </c:pt>
                <c:pt idx="11">
                  <c:v>0.88500000000000001</c:v>
                </c:pt>
                <c:pt idx="12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2-407A-A59C-26719DE38719}"/>
            </c:ext>
          </c:extLst>
        </c:ser>
        <c:ser>
          <c:idx val="2"/>
          <c:order val="2"/>
          <c:tx>
            <c:strRef>
              <c:f>'summary graphs '!$A$14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'!$B$11:$AH$11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'!$B$14:$AH$14</c:f>
              <c:numCache>
                <c:formatCode>0%</c:formatCode>
                <c:ptCount val="13"/>
                <c:pt idx="0">
                  <c:v>0.878</c:v>
                </c:pt>
                <c:pt idx="1">
                  <c:v>0.91100000000000003</c:v>
                </c:pt>
                <c:pt idx="2">
                  <c:v>0.90100000000000002</c:v>
                </c:pt>
                <c:pt idx="3">
                  <c:v>0.85899999999999999</c:v>
                </c:pt>
                <c:pt idx="4">
                  <c:v>0.91400000000000003</c:v>
                </c:pt>
                <c:pt idx="5">
                  <c:v>0.90500000000000003</c:v>
                </c:pt>
                <c:pt idx="6">
                  <c:v>0.88700000000000001</c:v>
                </c:pt>
                <c:pt idx="7">
                  <c:v>0.93300000000000005</c:v>
                </c:pt>
                <c:pt idx="8">
                  <c:v>0.90600000000000003</c:v>
                </c:pt>
                <c:pt idx="9">
                  <c:v>0.88700000000000001</c:v>
                </c:pt>
                <c:pt idx="10">
                  <c:v>0.80800000000000005</c:v>
                </c:pt>
                <c:pt idx="11">
                  <c:v>0.93700000000000006</c:v>
                </c:pt>
                <c:pt idx="12">
                  <c:v>0.873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2-407A-A59C-26719DE38719}"/>
            </c:ext>
          </c:extLst>
        </c:ser>
        <c:ser>
          <c:idx val="3"/>
          <c:order val="3"/>
          <c:tx>
            <c:strRef>
              <c:f>'summary graphs '!$A$15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'!$B$11:$AH$11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'!$B$15:$AH$15</c:f>
              <c:numCache>
                <c:formatCode>0%</c:formatCode>
                <c:ptCount val="13"/>
                <c:pt idx="0">
                  <c:v>0.98099999999999998</c:v>
                </c:pt>
                <c:pt idx="1">
                  <c:v>1.1040000000000001</c:v>
                </c:pt>
                <c:pt idx="2">
                  <c:v>1</c:v>
                </c:pt>
                <c:pt idx="3">
                  <c:v>0.999</c:v>
                </c:pt>
                <c:pt idx="4">
                  <c:v>0.91500000000000004</c:v>
                </c:pt>
                <c:pt idx="5">
                  <c:v>1.236</c:v>
                </c:pt>
                <c:pt idx="6">
                  <c:v>1.214</c:v>
                </c:pt>
                <c:pt idx="7">
                  <c:v>1.2170000000000001</c:v>
                </c:pt>
                <c:pt idx="8">
                  <c:v>1.2070000000000001</c:v>
                </c:pt>
                <c:pt idx="9">
                  <c:v>1.268</c:v>
                </c:pt>
                <c:pt idx="10">
                  <c:v>1.0669999999999999</c:v>
                </c:pt>
                <c:pt idx="11">
                  <c:v>1.1100000000000001</c:v>
                </c:pt>
                <c:pt idx="12">
                  <c:v>1.167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C2-407A-A59C-26719DE3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095808"/>
        <c:axId val="221097344"/>
      </c:lineChart>
      <c:catAx>
        <c:axId val="22109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097344"/>
        <c:crosses val="autoZero"/>
        <c:auto val="1"/>
        <c:lblAlgn val="ctr"/>
        <c:lblOffset val="100"/>
        <c:noMultiLvlLbl val="0"/>
      </c:catAx>
      <c:valAx>
        <c:axId val="2210973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0958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Haygarth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6130779321042"/>
          <c:y val="0.11360862673235021"/>
          <c:w val="0.50443176348957341"/>
          <c:h val="0.6800994429733434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'!$A$84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'!$B$83:$AH$83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'!$B$84:$AH$84</c:f>
              <c:numCache>
                <c:formatCode>0%</c:formatCode>
                <c:ptCount val="13"/>
                <c:pt idx="0">
                  <c:v>0.90200000000000002</c:v>
                </c:pt>
                <c:pt idx="1">
                  <c:v>0.95299999999999996</c:v>
                </c:pt>
                <c:pt idx="2">
                  <c:v>0.94199999999999995</c:v>
                </c:pt>
                <c:pt idx="3">
                  <c:v>0.98899999999999999</c:v>
                </c:pt>
                <c:pt idx="4">
                  <c:v>0.88200000000000001</c:v>
                </c:pt>
                <c:pt idx="5">
                  <c:v>0.97299999999999998</c:v>
                </c:pt>
                <c:pt idx="6">
                  <c:v>1.081</c:v>
                </c:pt>
                <c:pt idx="7">
                  <c:v>0.996</c:v>
                </c:pt>
                <c:pt idx="8">
                  <c:v>0.95299999999999996</c:v>
                </c:pt>
                <c:pt idx="9">
                  <c:v>0.92900000000000005</c:v>
                </c:pt>
                <c:pt idx="10">
                  <c:v>0.85099999999999998</c:v>
                </c:pt>
                <c:pt idx="11">
                  <c:v>0.86199999999999999</c:v>
                </c:pt>
                <c:pt idx="12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19-4E11-A1D1-B75F38EB9005}"/>
            </c:ext>
          </c:extLst>
        </c:ser>
        <c:ser>
          <c:idx val="1"/>
          <c:order val="1"/>
          <c:tx>
            <c:strRef>
              <c:f>'summary graphs '!$A$85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'!$B$83:$AH$83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'!$B$85:$AH$85</c:f>
              <c:numCache>
                <c:formatCode>0%</c:formatCode>
                <c:ptCount val="13"/>
                <c:pt idx="0">
                  <c:v>0.98499999999999999</c:v>
                </c:pt>
                <c:pt idx="1">
                  <c:v>0.95899999999999996</c:v>
                </c:pt>
                <c:pt idx="2">
                  <c:v>0.96199999999999997</c:v>
                </c:pt>
                <c:pt idx="3">
                  <c:v>1.048</c:v>
                </c:pt>
                <c:pt idx="4">
                  <c:v>1.0640000000000001</c:v>
                </c:pt>
                <c:pt idx="5">
                  <c:v>1.0069999999999999</c:v>
                </c:pt>
                <c:pt idx="6">
                  <c:v>1.087</c:v>
                </c:pt>
                <c:pt idx="7">
                  <c:v>0.94099999999999995</c:v>
                </c:pt>
                <c:pt idx="8">
                  <c:v>1.111</c:v>
                </c:pt>
                <c:pt idx="9">
                  <c:v>1.08</c:v>
                </c:pt>
                <c:pt idx="10">
                  <c:v>1.0069999999999999</c:v>
                </c:pt>
                <c:pt idx="11">
                  <c:v>0.93300000000000005</c:v>
                </c:pt>
                <c:pt idx="12">
                  <c:v>0.90600000000000003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19-4E11-A1D1-B75F38EB9005}"/>
            </c:ext>
          </c:extLst>
        </c:ser>
        <c:ser>
          <c:idx val="2"/>
          <c:order val="2"/>
          <c:tx>
            <c:strRef>
              <c:f>'summary graphs '!$A$86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'!$B$83:$AH$83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'!$B$86:$AH$86</c:f>
              <c:numCache>
                <c:formatCode>0%</c:formatCode>
                <c:ptCount val="13"/>
                <c:pt idx="0">
                  <c:v>0.98299999999999998</c:v>
                </c:pt>
                <c:pt idx="1">
                  <c:v>0.98399999999999999</c:v>
                </c:pt>
                <c:pt idx="2">
                  <c:v>0.99199999999999999</c:v>
                </c:pt>
                <c:pt idx="3">
                  <c:v>0.98299999999999998</c:v>
                </c:pt>
                <c:pt idx="4">
                  <c:v>1.002</c:v>
                </c:pt>
                <c:pt idx="5">
                  <c:v>0.96699999999999997</c:v>
                </c:pt>
                <c:pt idx="6">
                  <c:v>1</c:v>
                </c:pt>
                <c:pt idx="7">
                  <c:v>1.0129999999999999</c:v>
                </c:pt>
                <c:pt idx="8">
                  <c:v>0.98299999999999998</c:v>
                </c:pt>
                <c:pt idx="9">
                  <c:v>1</c:v>
                </c:pt>
                <c:pt idx="10">
                  <c:v>0.96699999999999997</c:v>
                </c:pt>
                <c:pt idx="11">
                  <c:v>0.92700000000000005</c:v>
                </c:pt>
                <c:pt idx="12">
                  <c:v>0.78200000000000003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19-4E11-A1D1-B75F38EB9005}"/>
            </c:ext>
          </c:extLst>
        </c:ser>
        <c:ser>
          <c:idx val="3"/>
          <c:order val="3"/>
          <c:tx>
            <c:strRef>
              <c:f>'summary graphs '!$A$87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'!$B$83:$AH$83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'!$B$87:$AH$87</c:f>
              <c:numCache>
                <c:formatCode>0%</c:formatCode>
                <c:ptCount val="13"/>
                <c:pt idx="0">
                  <c:v>1.08</c:v>
                </c:pt>
                <c:pt idx="1">
                  <c:v>1.5720000000000001</c:v>
                </c:pt>
                <c:pt idx="2">
                  <c:v>1.3560000000000001</c:v>
                </c:pt>
                <c:pt idx="3">
                  <c:v>1.2509999999999999</c:v>
                </c:pt>
                <c:pt idx="4">
                  <c:v>1.034</c:v>
                </c:pt>
                <c:pt idx="5">
                  <c:v>0.94699999999999995</c:v>
                </c:pt>
                <c:pt idx="6">
                  <c:v>1.202</c:v>
                </c:pt>
                <c:pt idx="7">
                  <c:v>1.2749999999999999</c:v>
                </c:pt>
                <c:pt idx="8">
                  <c:v>1.1499999999999999</c:v>
                </c:pt>
                <c:pt idx="9">
                  <c:v>1.226</c:v>
                </c:pt>
                <c:pt idx="10">
                  <c:v>1.1830000000000001</c:v>
                </c:pt>
                <c:pt idx="11">
                  <c:v>1.0649999999999999</c:v>
                </c:pt>
                <c:pt idx="12">
                  <c:v>0.96799999999999997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19-4E11-A1D1-B75F38EB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7932416"/>
        <c:axId val="247933952"/>
      </c:lineChart>
      <c:catAx>
        <c:axId val="24793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7933952"/>
        <c:crosses val="autoZero"/>
        <c:auto val="1"/>
        <c:lblAlgn val="ctr"/>
        <c:lblOffset val="100"/>
        <c:noMultiLvlLbl val="0"/>
      </c:catAx>
      <c:valAx>
        <c:axId val="24793395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79324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Helena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17354995760545"/>
          <c:y val="0.12501969773520721"/>
          <c:w val="0.5351072171434742"/>
          <c:h val="0.6565803432035909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'!$A$92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'!$B$91:$AH$91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'!$B$92:$AH$92</c:f>
              <c:numCache>
                <c:formatCode>0%</c:formatCode>
                <c:ptCount val="13"/>
                <c:pt idx="0">
                  <c:v>0.81499999999999995</c:v>
                </c:pt>
                <c:pt idx="1">
                  <c:v>0.81200000000000006</c:v>
                </c:pt>
                <c:pt idx="2">
                  <c:v>0.82199999999999995</c:v>
                </c:pt>
                <c:pt idx="3">
                  <c:v>1.042</c:v>
                </c:pt>
                <c:pt idx="4">
                  <c:v>1.0469999999999999</c:v>
                </c:pt>
                <c:pt idx="5">
                  <c:v>1.153</c:v>
                </c:pt>
                <c:pt idx="6">
                  <c:v>1.2729999999999999</c:v>
                </c:pt>
                <c:pt idx="7">
                  <c:v>1.2849999999999999</c:v>
                </c:pt>
                <c:pt idx="8">
                  <c:v>1.0649999999999999</c:v>
                </c:pt>
                <c:pt idx="9">
                  <c:v>0.92900000000000005</c:v>
                </c:pt>
                <c:pt idx="10">
                  <c:v>0.83599999999999997</c:v>
                </c:pt>
                <c:pt idx="11">
                  <c:v>0.66800000000000004</c:v>
                </c:pt>
                <c:pt idx="12">
                  <c:v>0.77100000000000002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7E-420E-8E35-88A80C23325C}"/>
            </c:ext>
          </c:extLst>
        </c:ser>
        <c:ser>
          <c:idx val="1"/>
          <c:order val="1"/>
          <c:tx>
            <c:strRef>
              <c:f>'summary graphs '!$A$93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'!$B$91:$AH$91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'!$B$93:$AH$93</c:f>
              <c:numCache>
                <c:formatCode>0%</c:formatCode>
                <c:ptCount val="13"/>
                <c:pt idx="0">
                  <c:v>0.97899999999999998</c:v>
                </c:pt>
                <c:pt idx="1">
                  <c:v>1.1000000000000001</c:v>
                </c:pt>
                <c:pt idx="2">
                  <c:v>1.1839999999999999</c:v>
                </c:pt>
                <c:pt idx="3">
                  <c:v>1.0369999999999999</c:v>
                </c:pt>
                <c:pt idx="4">
                  <c:v>1.0309999999999999</c:v>
                </c:pt>
                <c:pt idx="5">
                  <c:v>1.609</c:v>
                </c:pt>
                <c:pt idx="6">
                  <c:v>1.4490000000000001</c:v>
                </c:pt>
                <c:pt idx="7">
                  <c:v>1.476</c:v>
                </c:pt>
                <c:pt idx="8">
                  <c:v>1.619</c:v>
                </c:pt>
                <c:pt idx="9">
                  <c:v>1.49</c:v>
                </c:pt>
                <c:pt idx="10">
                  <c:v>0.99199999999999999</c:v>
                </c:pt>
                <c:pt idx="11">
                  <c:v>1.087</c:v>
                </c:pt>
                <c:pt idx="12">
                  <c:v>0.94099999999999995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7E-420E-8E35-88A80C23325C}"/>
            </c:ext>
          </c:extLst>
        </c:ser>
        <c:ser>
          <c:idx val="2"/>
          <c:order val="2"/>
          <c:tx>
            <c:strRef>
              <c:f>'summary graphs '!$A$94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'!$B$91:$AH$91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'!$B$94:$AH$94</c:f>
              <c:numCache>
                <c:formatCode>0%</c:formatCode>
                <c:ptCount val="13"/>
                <c:pt idx="0">
                  <c:v>0.85799999999999998</c:v>
                </c:pt>
                <c:pt idx="1">
                  <c:v>0.83199999999999996</c:v>
                </c:pt>
                <c:pt idx="2">
                  <c:v>0.89200000000000002</c:v>
                </c:pt>
                <c:pt idx="3">
                  <c:v>1.022</c:v>
                </c:pt>
                <c:pt idx="4">
                  <c:v>1.087</c:v>
                </c:pt>
                <c:pt idx="5">
                  <c:v>1.204</c:v>
                </c:pt>
                <c:pt idx="6">
                  <c:v>1.298</c:v>
                </c:pt>
                <c:pt idx="7">
                  <c:v>1.323</c:v>
                </c:pt>
                <c:pt idx="8">
                  <c:v>1.032</c:v>
                </c:pt>
                <c:pt idx="9">
                  <c:v>0.871</c:v>
                </c:pt>
                <c:pt idx="10">
                  <c:v>0.88</c:v>
                </c:pt>
                <c:pt idx="11">
                  <c:v>0.84899999999999998</c:v>
                </c:pt>
                <c:pt idx="12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7E-420E-8E35-88A80C23325C}"/>
            </c:ext>
          </c:extLst>
        </c:ser>
        <c:ser>
          <c:idx val="3"/>
          <c:order val="3"/>
          <c:tx>
            <c:strRef>
              <c:f>'summary graphs '!$A$95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'!$B$91:$AH$91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'!$B$95:$AH$95</c:f>
              <c:numCache>
                <c:formatCode>0%</c:formatCode>
                <c:ptCount val="13"/>
                <c:pt idx="0">
                  <c:v>1.012</c:v>
                </c:pt>
                <c:pt idx="1">
                  <c:v>1.05</c:v>
                </c:pt>
                <c:pt idx="2">
                  <c:v>1.0009999999999999</c:v>
                </c:pt>
                <c:pt idx="3">
                  <c:v>1.0860000000000001</c:v>
                </c:pt>
                <c:pt idx="4">
                  <c:v>0.89300000000000002</c:v>
                </c:pt>
                <c:pt idx="5">
                  <c:v>1.7270000000000001</c:v>
                </c:pt>
                <c:pt idx="6">
                  <c:v>1.393</c:v>
                </c:pt>
                <c:pt idx="7">
                  <c:v>1.468</c:v>
                </c:pt>
                <c:pt idx="8">
                  <c:v>1.4650000000000001</c:v>
                </c:pt>
                <c:pt idx="9">
                  <c:v>1.371</c:v>
                </c:pt>
                <c:pt idx="10">
                  <c:v>1.0669999999999999</c:v>
                </c:pt>
                <c:pt idx="11">
                  <c:v>1</c:v>
                </c:pt>
                <c:pt idx="12">
                  <c:v>1.032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7E-420E-8E35-88A80C233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186240"/>
        <c:axId val="254187776"/>
      </c:lineChart>
      <c:catAx>
        <c:axId val="254186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4187776"/>
        <c:crosses val="autoZero"/>
        <c:auto val="1"/>
        <c:lblAlgn val="ctr"/>
        <c:lblOffset val="100"/>
        <c:noMultiLvlLbl val="0"/>
      </c:catAx>
      <c:valAx>
        <c:axId val="2541877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418624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ITU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04607831487387"/>
          <c:y val="0.12001221665473631"/>
          <c:w val="0.50422845405233185"/>
          <c:h val="0.6620686232402768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'!$B$99:$AH$99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'!$B$100:$AH$100</c:f>
              <c:numCache>
                <c:formatCode>0%</c:formatCode>
                <c:ptCount val="13"/>
                <c:pt idx="0">
                  <c:v>0.84599999999999997</c:v>
                </c:pt>
                <c:pt idx="1">
                  <c:v>0.82499999999999996</c:v>
                </c:pt>
                <c:pt idx="2">
                  <c:v>0.80500000000000005</c:v>
                </c:pt>
                <c:pt idx="3">
                  <c:v>0.78800000000000003</c:v>
                </c:pt>
                <c:pt idx="4">
                  <c:v>0.877</c:v>
                </c:pt>
                <c:pt idx="5">
                  <c:v>0.86399999999999999</c:v>
                </c:pt>
                <c:pt idx="6">
                  <c:v>0.74099999999999999</c:v>
                </c:pt>
                <c:pt idx="7">
                  <c:v>0.78400000000000003</c:v>
                </c:pt>
                <c:pt idx="8">
                  <c:v>0.78100000000000003</c:v>
                </c:pt>
                <c:pt idx="9">
                  <c:v>0.99099999999999999</c:v>
                </c:pt>
                <c:pt idx="10">
                  <c:v>0.78900000000000003</c:v>
                </c:pt>
                <c:pt idx="11">
                  <c:v>0.83799999999999997</c:v>
                </c:pt>
                <c:pt idx="12">
                  <c:v>0.82399999999999995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AB-4F99-9363-30C609D0E89B}"/>
            </c:ext>
          </c:extLst>
        </c:ser>
        <c:ser>
          <c:idx val="1"/>
          <c:order val="1"/>
          <c:tx>
            <c:strRef>
              <c:f>'summary graphs '!$A$101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'!$B$99:$AH$99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'!$B$101:$AH$101</c:f>
              <c:numCache>
                <c:formatCode>0%</c:formatCode>
                <c:ptCount val="13"/>
                <c:pt idx="0">
                  <c:v>1.1200000000000001</c:v>
                </c:pt>
                <c:pt idx="1">
                  <c:v>1.32</c:v>
                </c:pt>
                <c:pt idx="2">
                  <c:v>1.613</c:v>
                </c:pt>
                <c:pt idx="3">
                  <c:v>1.2865048543689321</c:v>
                </c:pt>
                <c:pt idx="4">
                  <c:v>1.677</c:v>
                </c:pt>
                <c:pt idx="5">
                  <c:v>1.748</c:v>
                </c:pt>
                <c:pt idx="6">
                  <c:v>0.95599999999999996</c:v>
                </c:pt>
                <c:pt idx="7">
                  <c:v>0.53400000000000003</c:v>
                </c:pt>
                <c:pt idx="8">
                  <c:v>1.5760000000000001</c:v>
                </c:pt>
                <c:pt idx="9">
                  <c:v>1.2190000000000001</c:v>
                </c:pt>
                <c:pt idx="10">
                  <c:v>0.95699999999999996</c:v>
                </c:pt>
                <c:pt idx="11">
                  <c:v>0.72199999999999998</c:v>
                </c:pt>
                <c:pt idx="12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AB-4F99-9363-30C609D0E89B}"/>
            </c:ext>
          </c:extLst>
        </c:ser>
        <c:ser>
          <c:idx val="2"/>
          <c:order val="2"/>
          <c:tx>
            <c:strRef>
              <c:f>'summary graphs '!$A$102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'!$B$99:$AH$99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'!$B$102:$AH$102</c:f>
              <c:numCache>
                <c:formatCode>0%</c:formatCode>
                <c:ptCount val="13"/>
                <c:pt idx="0">
                  <c:v>0.85899999999999999</c:v>
                </c:pt>
                <c:pt idx="1">
                  <c:v>0.76900000000000002</c:v>
                </c:pt>
                <c:pt idx="2">
                  <c:v>0.82699999999999996</c:v>
                </c:pt>
                <c:pt idx="3">
                  <c:v>0.77700000000000002</c:v>
                </c:pt>
                <c:pt idx="4">
                  <c:v>0.879</c:v>
                </c:pt>
                <c:pt idx="5">
                  <c:v>0.91200000000000003</c:v>
                </c:pt>
                <c:pt idx="6">
                  <c:v>0.79400000000000004</c:v>
                </c:pt>
                <c:pt idx="7">
                  <c:v>0.80400000000000005</c:v>
                </c:pt>
                <c:pt idx="8">
                  <c:v>0.83499999999999996</c:v>
                </c:pt>
                <c:pt idx="9">
                  <c:v>0.76200000000000001</c:v>
                </c:pt>
                <c:pt idx="10">
                  <c:v>0.78300000000000003</c:v>
                </c:pt>
                <c:pt idx="11">
                  <c:v>0.88100000000000001</c:v>
                </c:pt>
                <c:pt idx="12">
                  <c:v>0.91500000000000004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AB-4F99-9363-30C609D0E89B}"/>
            </c:ext>
          </c:extLst>
        </c:ser>
        <c:ser>
          <c:idx val="3"/>
          <c:order val="3"/>
          <c:tx>
            <c:strRef>
              <c:f>'summary graphs '!$A$103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'!$B$99:$AH$99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'!$B$103:$AH$103</c:f>
              <c:numCache>
                <c:formatCode>0%</c:formatCode>
                <c:ptCount val="13"/>
                <c:pt idx="0">
                  <c:v>0.90500000000000003</c:v>
                </c:pt>
                <c:pt idx="1">
                  <c:v>0.69799999999999995</c:v>
                </c:pt>
                <c:pt idx="2">
                  <c:v>0.90300000000000002</c:v>
                </c:pt>
                <c:pt idx="3">
                  <c:v>0.96799999999999997</c:v>
                </c:pt>
                <c:pt idx="4">
                  <c:v>1.0840000000000001</c:v>
                </c:pt>
                <c:pt idx="5">
                  <c:v>1.18</c:v>
                </c:pt>
                <c:pt idx="6">
                  <c:v>0.84399999999999997</c:v>
                </c:pt>
                <c:pt idx="7">
                  <c:v>0.81100000000000005</c:v>
                </c:pt>
                <c:pt idx="8">
                  <c:v>0.93300000000000005</c:v>
                </c:pt>
                <c:pt idx="9">
                  <c:v>1.0349999999999999</c:v>
                </c:pt>
                <c:pt idx="10">
                  <c:v>0.99399999999999999</c:v>
                </c:pt>
                <c:pt idx="11">
                  <c:v>0.877</c:v>
                </c:pt>
                <c:pt idx="12">
                  <c:v>0.88800000000000001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AB-4F99-9363-30C609D0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806912"/>
        <c:axId val="256808448"/>
      </c:lineChart>
      <c:catAx>
        <c:axId val="256806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6808448"/>
        <c:crosses val="autoZero"/>
        <c:auto val="1"/>
        <c:lblAlgn val="ctr"/>
        <c:lblOffset val="100"/>
        <c:noMultiLvlLbl val="0"/>
      </c:catAx>
      <c:valAx>
        <c:axId val="25680844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680691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70005471930849"/>
          <c:y val="0.16678700361010831"/>
          <c:w val="0.55726830082635426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'!$B$107:$AH$107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'!$B$108:$AH$108</c:f>
              <c:numCache>
                <c:formatCode>0%</c:formatCode>
                <c:ptCount val="13"/>
                <c:pt idx="0">
                  <c:v>0.97399999999999998</c:v>
                </c:pt>
                <c:pt idx="1">
                  <c:v>0.96099999999999997</c:v>
                </c:pt>
                <c:pt idx="2">
                  <c:v>0.92200000000000004</c:v>
                </c:pt>
                <c:pt idx="3">
                  <c:v>0.91900000000000004</c:v>
                </c:pt>
                <c:pt idx="4">
                  <c:v>1.1140000000000001</c:v>
                </c:pt>
                <c:pt idx="5">
                  <c:v>0.92100000000000004</c:v>
                </c:pt>
                <c:pt idx="6">
                  <c:v>0.96</c:v>
                </c:pt>
                <c:pt idx="7">
                  <c:v>1.087</c:v>
                </c:pt>
                <c:pt idx="8">
                  <c:v>0.94799999999999995</c:v>
                </c:pt>
                <c:pt idx="9">
                  <c:v>0.93700000000000006</c:v>
                </c:pt>
                <c:pt idx="10">
                  <c:v>1.028</c:v>
                </c:pt>
                <c:pt idx="11">
                  <c:v>1.1850000000000001</c:v>
                </c:pt>
                <c:pt idx="12">
                  <c:v>1.1839999999999999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F1-4423-A2CC-04133C540309}"/>
            </c:ext>
          </c:extLst>
        </c:ser>
        <c:ser>
          <c:idx val="1"/>
          <c:order val="1"/>
          <c:tx>
            <c:strRef>
              <c:f>'summary graphs '!$A$109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'!$B$107:$AH$107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'!$B$109:$AH$109</c:f>
              <c:numCache>
                <c:formatCode>0%</c:formatCode>
                <c:ptCount val="13"/>
                <c:pt idx="0">
                  <c:v>0.753</c:v>
                </c:pt>
                <c:pt idx="1">
                  <c:v>0.81100000000000005</c:v>
                </c:pt>
                <c:pt idx="2">
                  <c:v>0.84699999999999998</c:v>
                </c:pt>
                <c:pt idx="3">
                  <c:v>0.86499999999999999</c:v>
                </c:pt>
                <c:pt idx="4">
                  <c:v>0.76600000000000001</c:v>
                </c:pt>
                <c:pt idx="5">
                  <c:v>0.82</c:v>
                </c:pt>
                <c:pt idx="6">
                  <c:v>0.66700000000000004</c:v>
                </c:pt>
                <c:pt idx="7">
                  <c:v>0.73899999999999999</c:v>
                </c:pt>
                <c:pt idx="8">
                  <c:v>0.73299999999999998</c:v>
                </c:pt>
                <c:pt idx="9">
                  <c:v>0.75900000000000001</c:v>
                </c:pt>
                <c:pt idx="10">
                  <c:v>0.85099999999999998</c:v>
                </c:pt>
                <c:pt idx="11">
                  <c:v>0.68200000000000005</c:v>
                </c:pt>
                <c:pt idx="12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F1-4423-A2CC-04133C540309}"/>
            </c:ext>
          </c:extLst>
        </c:ser>
        <c:ser>
          <c:idx val="2"/>
          <c:order val="2"/>
          <c:tx>
            <c:strRef>
              <c:f>'summary graphs '!$A$110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'!$B$107:$AH$107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'!$B$110:$AH$110</c:f>
              <c:numCache>
                <c:formatCode>0%</c:formatCode>
                <c:ptCount val="13"/>
                <c:pt idx="0">
                  <c:v>0.995</c:v>
                </c:pt>
                <c:pt idx="1">
                  <c:v>0.97199999999999998</c:v>
                </c:pt>
                <c:pt idx="2">
                  <c:v>1.0109999999999999</c:v>
                </c:pt>
                <c:pt idx="3">
                  <c:v>0.96199999999999997</c:v>
                </c:pt>
                <c:pt idx="4">
                  <c:v>1.077</c:v>
                </c:pt>
                <c:pt idx="5">
                  <c:v>1.018</c:v>
                </c:pt>
                <c:pt idx="6">
                  <c:v>0.98899999999999999</c:v>
                </c:pt>
                <c:pt idx="7">
                  <c:v>1.028</c:v>
                </c:pt>
                <c:pt idx="8">
                  <c:v>0.98599999999999999</c:v>
                </c:pt>
                <c:pt idx="9">
                  <c:v>1.0149999999999999</c:v>
                </c:pt>
                <c:pt idx="10">
                  <c:v>0.81399999999999995</c:v>
                </c:pt>
                <c:pt idx="11">
                  <c:v>0.97799999999999998</c:v>
                </c:pt>
                <c:pt idx="12">
                  <c:v>0.98199999999999998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F1-4423-A2CC-04133C540309}"/>
            </c:ext>
          </c:extLst>
        </c:ser>
        <c:ser>
          <c:idx val="3"/>
          <c:order val="3"/>
          <c:tx>
            <c:strRef>
              <c:f>'summary graphs '!$A$111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'!$B$107:$AH$107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'!$B$111:$AH$111</c:f>
              <c:numCache>
                <c:formatCode>0%</c:formatCode>
                <c:ptCount val="13"/>
                <c:pt idx="0">
                  <c:v>1.0109999999999999</c:v>
                </c:pt>
                <c:pt idx="1">
                  <c:v>1.2390000000000001</c:v>
                </c:pt>
                <c:pt idx="2">
                  <c:v>1.0649999999999999</c:v>
                </c:pt>
                <c:pt idx="3">
                  <c:v>1.0860000000000001</c:v>
                </c:pt>
                <c:pt idx="4">
                  <c:v>1.016</c:v>
                </c:pt>
                <c:pt idx="5">
                  <c:v>1.1679999999999999</c:v>
                </c:pt>
                <c:pt idx="6">
                  <c:v>1.1759999999999999</c:v>
                </c:pt>
                <c:pt idx="7">
                  <c:v>1.0089999999999999</c:v>
                </c:pt>
                <c:pt idx="8">
                  <c:v>1</c:v>
                </c:pt>
                <c:pt idx="9">
                  <c:v>1</c:v>
                </c:pt>
                <c:pt idx="10">
                  <c:v>0.998</c:v>
                </c:pt>
                <c:pt idx="11">
                  <c:v>1.04</c:v>
                </c:pt>
                <c:pt idx="12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F1-4423-A2CC-04133C540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734528"/>
        <c:axId val="257736064"/>
      </c:lineChart>
      <c:catAx>
        <c:axId val="25773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57736064"/>
        <c:crosses val="autoZero"/>
        <c:auto val="1"/>
        <c:lblAlgn val="ctr"/>
        <c:lblOffset val="100"/>
        <c:noMultiLvlLbl val="0"/>
      </c:catAx>
      <c:valAx>
        <c:axId val="25773606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5773452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MSS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788030668998228"/>
          <c:y val="0.16274531299826342"/>
          <c:w val="0.53680825881390337"/>
          <c:h val="0.63209883468401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'!$A$116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'!$B$115:$AH$115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'!$B$116:$AH$116</c:f>
              <c:numCache>
                <c:formatCode>0%</c:formatCode>
                <c:ptCount val="13"/>
                <c:pt idx="0">
                  <c:v>0.97499999999999998</c:v>
                </c:pt>
                <c:pt idx="1">
                  <c:v>0.94699999999999995</c:v>
                </c:pt>
                <c:pt idx="2">
                  <c:v>0.95199999999999996</c:v>
                </c:pt>
                <c:pt idx="3">
                  <c:v>0.98599999999999999</c:v>
                </c:pt>
                <c:pt idx="4">
                  <c:v>0.9</c:v>
                </c:pt>
                <c:pt idx="5">
                  <c:v>0.91400000000000003</c:v>
                </c:pt>
                <c:pt idx="6">
                  <c:v>0.95599999999999996</c:v>
                </c:pt>
                <c:pt idx="7">
                  <c:v>0.93100000000000005</c:v>
                </c:pt>
                <c:pt idx="8">
                  <c:v>1.03</c:v>
                </c:pt>
                <c:pt idx="9">
                  <c:v>0.90900000000000003</c:v>
                </c:pt>
                <c:pt idx="10">
                  <c:v>0.88600000000000001</c:v>
                </c:pt>
                <c:pt idx="11">
                  <c:v>0.88300000000000001</c:v>
                </c:pt>
                <c:pt idx="12">
                  <c:v>0.85799999999999998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7-4028-B5A2-21F46B141237}"/>
            </c:ext>
          </c:extLst>
        </c:ser>
        <c:ser>
          <c:idx val="1"/>
          <c:order val="1"/>
          <c:tx>
            <c:strRef>
              <c:f>'summary graphs '!$A$117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'!$B$115:$AH$115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'!$B$117:$AH$117</c:f>
              <c:numCache>
                <c:formatCode>0%</c:formatCode>
                <c:ptCount val="13"/>
                <c:pt idx="0">
                  <c:v>0.95199999999999996</c:v>
                </c:pt>
                <c:pt idx="1">
                  <c:v>0.66300000000000003</c:v>
                </c:pt>
                <c:pt idx="2">
                  <c:v>0.996</c:v>
                </c:pt>
                <c:pt idx="3">
                  <c:v>0.751</c:v>
                </c:pt>
                <c:pt idx="4">
                  <c:v>0.998</c:v>
                </c:pt>
                <c:pt idx="5">
                  <c:v>0.33900000000000002</c:v>
                </c:pt>
                <c:pt idx="6">
                  <c:v>0.68</c:v>
                </c:pt>
                <c:pt idx="7">
                  <c:v>0.60499999999999998</c:v>
                </c:pt>
                <c:pt idx="8">
                  <c:v>0.59699999999999998</c:v>
                </c:pt>
                <c:pt idx="9">
                  <c:v>0.70099999999999996</c:v>
                </c:pt>
                <c:pt idx="10">
                  <c:v>0.82499999999999996</c:v>
                </c:pt>
                <c:pt idx="11">
                  <c:v>0.69299999999999995</c:v>
                </c:pt>
                <c:pt idx="12">
                  <c:v>0.99199999999999999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7-4028-B5A2-21F46B141237}"/>
            </c:ext>
          </c:extLst>
        </c:ser>
        <c:ser>
          <c:idx val="2"/>
          <c:order val="2"/>
          <c:tx>
            <c:strRef>
              <c:f>'summary graphs '!$A$118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'!$B$115:$AH$115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'!$B$118:$AH$118</c:f>
              <c:numCache>
                <c:formatCode>0%</c:formatCode>
                <c:ptCount val="13"/>
                <c:pt idx="0">
                  <c:v>1.006</c:v>
                </c:pt>
                <c:pt idx="1">
                  <c:v>1.121</c:v>
                </c:pt>
                <c:pt idx="2">
                  <c:v>1.232</c:v>
                </c:pt>
                <c:pt idx="3">
                  <c:v>1.2010000000000001</c:v>
                </c:pt>
                <c:pt idx="4">
                  <c:v>1.3009999999999999</c:v>
                </c:pt>
                <c:pt idx="5">
                  <c:v>1.177</c:v>
                </c:pt>
                <c:pt idx="6">
                  <c:v>1.196</c:v>
                </c:pt>
                <c:pt idx="7">
                  <c:v>1.048</c:v>
                </c:pt>
                <c:pt idx="8">
                  <c:v>1</c:v>
                </c:pt>
                <c:pt idx="9">
                  <c:v>1.016</c:v>
                </c:pt>
                <c:pt idx="10">
                  <c:v>1</c:v>
                </c:pt>
                <c:pt idx="11">
                  <c:v>0.98399999999999999</c:v>
                </c:pt>
                <c:pt idx="12">
                  <c:v>1.0009999999999999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7-4028-B5A2-21F46B141237}"/>
            </c:ext>
          </c:extLst>
        </c:ser>
        <c:ser>
          <c:idx val="3"/>
          <c:order val="3"/>
          <c:tx>
            <c:strRef>
              <c:f>'summary graphs '!$A$119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'!$B$115:$AH$115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'!$B$119:$AH$119</c:f>
              <c:numCache>
                <c:formatCode>0%</c:formatCode>
                <c:ptCount val="13"/>
                <c:pt idx="0">
                  <c:v>0.999</c:v>
                </c:pt>
                <c:pt idx="1">
                  <c:v>1.087</c:v>
                </c:pt>
                <c:pt idx="2">
                  <c:v>1.032</c:v>
                </c:pt>
                <c:pt idx="3">
                  <c:v>1.004</c:v>
                </c:pt>
                <c:pt idx="4">
                  <c:v>1</c:v>
                </c:pt>
                <c:pt idx="5">
                  <c:v>1</c:v>
                </c:pt>
                <c:pt idx="6">
                  <c:v>1.018</c:v>
                </c:pt>
                <c:pt idx="7">
                  <c:v>1.032</c:v>
                </c:pt>
                <c:pt idx="8">
                  <c:v>1.0169999999999999</c:v>
                </c:pt>
                <c:pt idx="9">
                  <c:v>1</c:v>
                </c:pt>
                <c:pt idx="10">
                  <c:v>1.0169999999999999</c:v>
                </c:pt>
                <c:pt idx="11">
                  <c:v>1</c:v>
                </c:pt>
                <c:pt idx="12">
                  <c:v>1.032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F7-4028-B5A2-21F46B141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3316608"/>
        <c:axId val="263318144"/>
      </c:lineChart>
      <c:catAx>
        <c:axId val="263316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3318144"/>
        <c:crosses val="autoZero"/>
        <c:auto val="1"/>
        <c:lblAlgn val="ctr"/>
        <c:lblOffset val="100"/>
        <c:noMultiLvlLbl val="0"/>
      </c:catAx>
      <c:valAx>
        <c:axId val="2633181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3316608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Midford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96760254349433"/>
          <c:y val="0.12088344877597459"/>
          <c:w val="0.57263794272906898"/>
          <c:h val="0.6725292602600291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'!$A$124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'!$B$123:$AH$123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'!$B$124:$AH$124</c:f>
              <c:numCache>
                <c:formatCode>0%</c:formatCode>
                <c:ptCount val="13"/>
                <c:pt idx="0">
                  <c:v>0.88500000000000001</c:v>
                </c:pt>
                <c:pt idx="1">
                  <c:v>0.91200000000000003</c:v>
                </c:pt>
                <c:pt idx="2">
                  <c:v>0.92300000000000004</c:v>
                </c:pt>
                <c:pt idx="3">
                  <c:v>0.98</c:v>
                </c:pt>
                <c:pt idx="4">
                  <c:v>0.89400000000000002</c:v>
                </c:pt>
                <c:pt idx="5">
                  <c:v>0.874</c:v>
                </c:pt>
                <c:pt idx="6">
                  <c:v>0.90500000000000003</c:v>
                </c:pt>
                <c:pt idx="7">
                  <c:v>0.93700000000000006</c:v>
                </c:pt>
                <c:pt idx="8">
                  <c:v>0.80300000000000005</c:v>
                </c:pt>
                <c:pt idx="9">
                  <c:v>0.81299999999999994</c:v>
                </c:pt>
                <c:pt idx="10">
                  <c:v>0.79900000000000004</c:v>
                </c:pt>
                <c:pt idx="11">
                  <c:v>0.79500000000000004</c:v>
                </c:pt>
                <c:pt idx="12">
                  <c:v>0.877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12-44D4-884F-533042F89C71}"/>
            </c:ext>
          </c:extLst>
        </c:ser>
        <c:ser>
          <c:idx val="1"/>
          <c:order val="1"/>
          <c:tx>
            <c:strRef>
              <c:f>'summary graphs '!$A$125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'!$B$123:$AH$123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'!$B$125:$AH$125</c:f>
              <c:numCache>
                <c:formatCode>0%</c:formatCode>
                <c:ptCount val="13"/>
                <c:pt idx="0">
                  <c:v>0.76700000000000002</c:v>
                </c:pt>
                <c:pt idx="1">
                  <c:v>0.74</c:v>
                </c:pt>
                <c:pt idx="2">
                  <c:v>0.85499999999999998</c:v>
                </c:pt>
                <c:pt idx="3">
                  <c:v>0.77500000000000002</c:v>
                </c:pt>
                <c:pt idx="4">
                  <c:v>0.93799999999999994</c:v>
                </c:pt>
                <c:pt idx="5">
                  <c:v>0.94399999999999995</c:v>
                </c:pt>
                <c:pt idx="6">
                  <c:v>0.96</c:v>
                </c:pt>
                <c:pt idx="7">
                  <c:v>0.90900000000000003</c:v>
                </c:pt>
                <c:pt idx="8">
                  <c:v>0.97</c:v>
                </c:pt>
                <c:pt idx="9">
                  <c:v>0.97599999999999998</c:v>
                </c:pt>
                <c:pt idx="10">
                  <c:v>0.93500000000000005</c:v>
                </c:pt>
                <c:pt idx="11">
                  <c:v>0.98699999999999999</c:v>
                </c:pt>
                <c:pt idx="12">
                  <c:v>0.89700000000000002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12-44D4-884F-533042F89C71}"/>
            </c:ext>
          </c:extLst>
        </c:ser>
        <c:ser>
          <c:idx val="2"/>
          <c:order val="2"/>
          <c:tx>
            <c:strRef>
              <c:f>'summary graphs '!$A$126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'!$B$123:$AH$123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'!$B$126:$AH$126</c:f>
              <c:numCache>
                <c:formatCode>0%</c:formatCode>
                <c:ptCount val="13"/>
                <c:pt idx="0">
                  <c:v>0.96699999999999997</c:v>
                </c:pt>
                <c:pt idx="1">
                  <c:v>0.99199999999999999</c:v>
                </c:pt>
                <c:pt idx="2">
                  <c:v>0.98399999999999999</c:v>
                </c:pt>
                <c:pt idx="3">
                  <c:v>0.94199999999999995</c:v>
                </c:pt>
                <c:pt idx="4">
                  <c:v>0.97599999999999998</c:v>
                </c:pt>
                <c:pt idx="5">
                  <c:v>0.95199999999999996</c:v>
                </c:pt>
                <c:pt idx="6">
                  <c:v>1</c:v>
                </c:pt>
                <c:pt idx="7">
                  <c:v>0.98399999999999999</c:v>
                </c:pt>
                <c:pt idx="8">
                  <c:v>0.98299999999999998</c:v>
                </c:pt>
                <c:pt idx="9">
                  <c:v>1.008</c:v>
                </c:pt>
                <c:pt idx="10">
                  <c:v>0.94699999999999995</c:v>
                </c:pt>
                <c:pt idx="11">
                  <c:v>0.99199999999999999</c:v>
                </c:pt>
                <c:pt idx="12">
                  <c:v>0.90400000000000003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12-44D4-884F-533042F89C71}"/>
            </c:ext>
          </c:extLst>
        </c:ser>
        <c:ser>
          <c:idx val="3"/>
          <c:order val="3"/>
          <c:tx>
            <c:strRef>
              <c:f>'summary graphs '!$A$127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'!$B$123:$AH$123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'!$B$127:$AH$127</c:f>
              <c:numCache>
                <c:formatCode>0%</c:formatCode>
                <c:ptCount val="13"/>
                <c:pt idx="0">
                  <c:v>0.93100000000000005</c:v>
                </c:pt>
                <c:pt idx="1">
                  <c:v>0.93100000000000005</c:v>
                </c:pt>
                <c:pt idx="2">
                  <c:v>0.94199999999999995</c:v>
                </c:pt>
                <c:pt idx="3">
                  <c:v>0.995</c:v>
                </c:pt>
                <c:pt idx="4">
                  <c:v>0.92</c:v>
                </c:pt>
                <c:pt idx="5">
                  <c:v>0.99399999999999999</c:v>
                </c:pt>
                <c:pt idx="6">
                  <c:v>0.94499999999999995</c:v>
                </c:pt>
                <c:pt idx="7">
                  <c:v>0.98099999999999998</c:v>
                </c:pt>
                <c:pt idx="8">
                  <c:v>0.96899999999999997</c:v>
                </c:pt>
                <c:pt idx="9">
                  <c:v>0.96599999999999997</c:v>
                </c:pt>
                <c:pt idx="10">
                  <c:v>0.95899999999999996</c:v>
                </c:pt>
                <c:pt idx="11">
                  <c:v>0.86899999999999999</c:v>
                </c:pt>
                <c:pt idx="12">
                  <c:v>0.88500000000000001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12-44D4-884F-533042F89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715520"/>
        <c:axId val="266717056"/>
      </c:lineChart>
      <c:catAx>
        <c:axId val="266715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6717056"/>
        <c:crosses val="autoZero"/>
        <c:auto val="1"/>
        <c:lblAlgn val="ctr"/>
        <c:lblOffset val="100"/>
        <c:noMultiLvlLbl val="0"/>
      </c:catAx>
      <c:valAx>
        <c:axId val="26671705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671552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457849368730382"/>
          <c:y val="0.25943190158962237"/>
          <c:w val="0.32289213958174934"/>
          <c:h val="0.59158531257768288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NICU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867845760830941"/>
          <c:y val="0.15984922865767562"/>
          <c:w val="0.57196176280133737"/>
          <c:h val="0.629552593368551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'!$A$132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'!$B$131:$AH$131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'!$B$132:$AH$132</c:f>
              <c:numCache>
                <c:formatCode>0%</c:formatCode>
                <c:ptCount val="13"/>
                <c:pt idx="0">
                  <c:v>0.73299999999999998</c:v>
                </c:pt>
                <c:pt idx="1">
                  <c:v>0.69099999999999995</c:v>
                </c:pt>
                <c:pt idx="2">
                  <c:v>0.69399999999999995</c:v>
                </c:pt>
                <c:pt idx="3">
                  <c:v>0.748</c:v>
                </c:pt>
                <c:pt idx="4">
                  <c:v>0.71199999999999997</c:v>
                </c:pt>
                <c:pt idx="5">
                  <c:v>0.93700000000000006</c:v>
                </c:pt>
                <c:pt idx="6">
                  <c:v>0.83499999999999996</c:v>
                </c:pt>
                <c:pt idx="7">
                  <c:v>0.79200000000000004</c:v>
                </c:pt>
                <c:pt idx="8">
                  <c:v>0.875</c:v>
                </c:pt>
                <c:pt idx="9">
                  <c:v>0.94199999999999995</c:v>
                </c:pt>
                <c:pt idx="10">
                  <c:v>0.81499999999999995</c:v>
                </c:pt>
                <c:pt idx="11">
                  <c:v>0.89500000000000002</c:v>
                </c:pt>
                <c:pt idx="12">
                  <c:v>0.81599999999999995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3-43AD-8FC9-CF21E4343647}"/>
            </c:ext>
          </c:extLst>
        </c:ser>
        <c:ser>
          <c:idx val="1"/>
          <c:order val="1"/>
          <c:tx>
            <c:strRef>
              <c:f>'summary graphs '!$A$133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'!$B$131:$AH$131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'!$B$133:$AH$133</c:f>
              <c:numCache>
                <c:formatCode>0%</c:formatCode>
                <c:ptCount val="13"/>
                <c:pt idx="0">
                  <c:v>0.61799999999999999</c:v>
                </c:pt>
                <c:pt idx="1">
                  <c:v>0.39200000000000002</c:v>
                </c:pt>
                <c:pt idx="2">
                  <c:v>0.379</c:v>
                </c:pt>
                <c:pt idx="3">
                  <c:v>0.46899999999999997</c:v>
                </c:pt>
                <c:pt idx="4">
                  <c:v>0.36199999999999999</c:v>
                </c:pt>
                <c:pt idx="5">
                  <c:v>0.35599999999999998</c:v>
                </c:pt>
                <c:pt idx="6">
                  <c:v>0.24199999999999999</c:v>
                </c:pt>
                <c:pt idx="7">
                  <c:v>0.45900000000000002</c:v>
                </c:pt>
                <c:pt idx="8">
                  <c:v>0.67600000000000005</c:v>
                </c:pt>
                <c:pt idx="9">
                  <c:v>0.59699999999999998</c:v>
                </c:pt>
                <c:pt idx="10">
                  <c:v>0.872</c:v>
                </c:pt>
                <c:pt idx="11">
                  <c:v>0.67400000000000004</c:v>
                </c:pt>
                <c:pt idx="12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3-43AD-8FC9-CF21E4343647}"/>
            </c:ext>
          </c:extLst>
        </c:ser>
        <c:ser>
          <c:idx val="2"/>
          <c:order val="2"/>
          <c:tx>
            <c:strRef>
              <c:f>'summary graphs '!$A$134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'!$B$131:$AH$131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'!$B$134:$AH$134</c:f>
              <c:numCache>
                <c:formatCode>0%</c:formatCode>
                <c:ptCount val="13"/>
                <c:pt idx="0">
                  <c:v>0.98</c:v>
                </c:pt>
                <c:pt idx="1">
                  <c:v>0.92800000000000005</c:v>
                </c:pt>
                <c:pt idx="2">
                  <c:v>0.86399999999999999</c:v>
                </c:pt>
                <c:pt idx="3">
                  <c:v>0.90600000000000003</c:v>
                </c:pt>
                <c:pt idx="4">
                  <c:v>0.92900000000000005</c:v>
                </c:pt>
                <c:pt idx="5">
                  <c:v>0.92800000000000005</c:v>
                </c:pt>
                <c:pt idx="6">
                  <c:v>0.94299999999999995</c:v>
                </c:pt>
                <c:pt idx="7">
                  <c:v>0.95299999999999996</c:v>
                </c:pt>
                <c:pt idx="8">
                  <c:v>0.83899999999999997</c:v>
                </c:pt>
                <c:pt idx="9">
                  <c:v>0.88800000000000001</c:v>
                </c:pt>
                <c:pt idx="10">
                  <c:v>0.78200000000000003</c:v>
                </c:pt>
                <c:pt idx="11">
                  <c:v>0.88700000000000001</c:v>
                </c:pt>
                <c:pt idx="12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3-43AD-8FC9-CF21E4343647}"/>
            </c:ext>
          </c:extLst>
        </c:ser>
        <c:ser>
          <c:idx val="3"/>
          <c:order val="3"/>
          <c:tx>
            <c:strRef>
              <c:f>'summary graphs '!$A$135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'!$B$131:$AH$131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'!$B$135:$AH$135</c:f>
              <c:numCache>
                <c:formatCode>0%</c:formatCode>
                <c:ptCount val="13"/>
                <c:pt idx="0">
                  <c:v>0.77500000000000002</c:v>
                </c:pt>
                <c:pt idx="1">
                  <c:v>0.501</c:v>
                </c:pt>
                <c:pt idx="2">
                  <c:v>0.80600000000000005</c:v>
                </c:pt>
                <c:pt idx="3">
                  <c:v>0.63300000000000001</c:v>
                </c:pt>
                <c:pt idx="4">
                  <c:v>0.55100000000000005</c:v>
                </c:pt>
                <c:pt idx="5">
                  <c:v>0.71</c:v>
                </c:pt>
                <c:pt idx="6">
                  <c:v>0.71399999999999997</c:v>
                </c:pt>
                <c:pt idx="7">
                  <c:v>0.61299999999999999</c:v>
                </c:pt>
                <c:pt idx="8">
                  <c:v>1.272</c:v>
                </c:pt>
                <c:pt idx="9">
                  <c:v>1.3440000000000001</c:v>
                </c:pt>
                <c:pt idx="10">
                  <c:v>1.2</c:v>
                </c:pt>
                <c:pt idx="11">
                  <c:v>1.119</c:v>
                </c:pt>
                <c:pt idx="12">
                  <c:v>1.2190000000000001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C3-43AD-8FC9-CF21E4343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698560"/>
        <c:axId val="315716736"/>
      </c:lineChart>
      <c:catAx>
        <c:axId val="315698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716736"/>
        <c:crosses val="autoZero"/>
        <c:auto val="1"/>
        <c:lblAlgn val="ctr"/>
        <c:lblOffset val="100"/>
        <c:noMultiLvlLbl val="0"/>
      </c:catAx>
      <c:valAx>
        <c:axId val="31571673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69856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7081077923912835"/>
          <c:y val="0.26068926968667833"/>
          <c:w val="0.31675720934299917"/>
          <c:h val="0.58849329620628044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Parry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02426287443079"/>
          <c:y val="0.13438580091763327"/>
          <c:w val="0.56487041270378835"/>
          <c:h val="0.6636970023023570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'!$B$139:$AH$139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'!$B$140:$AH$140</c:f>
              <c:numCache>
                <c:formatCode>0%</c:formatCode>
                <c:ptCount val="13"/>
                <c:pt idx="0">
                  <c:v>0.95099999999999996</c:v>
                </c:pt>
                <c:pt idx="1">
                  <c:v>0.98099999999999998</c:v>
                </c:pt>
                <c:pt idx="2">
                  <c:v>1.034</c:v>
                </c:pt>
                <c:pt idx="3">
                  <c:v>1.0589999999999999</c:v>
                </c:pt>
                <c:pt idx="4">
                  <c:v>1.0569999999999999</c:v>
                </c:pt>
                <c:pt idx="5">
                  <c:v>1.038</c:v>
                </c:pt>
                <c:pt idx="6">
                  <c:v>1.0189999999999999</c:v>
                </c:pt>
                <c:pt idx="7">
                  <c:v>0.95499999999999996</c:v>
                </c:pt>
                <c:pt idx="8">
                  <c:v>1.0469999999999999</c:v>
                </c:pt>
                <c:pt idx="9">
                  <c:v>0.90200000000000002</c:v>
                </c:pt>
                <c:pt idx="10">
                  <c:v>0.873</c:v>
                </c:pt>
                <c:pt idx="11">
                  <c:v>0.94299999999999995</c:v>
                </c:pt>
                <c:pt idx="12">
                  <c:v>0.874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8-466F-8206-9713C83D2C0C}"/>
            </c:ext>
          </c:extLst>
        </c:ser>
        <c:ser>
          <c:idx val="1"/>
          <c:order val="1"/>
          <c:tx>
            <c:strRef>
              <c:f>'summary graphs '!$A$141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'!$B$139:$AH$139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'!$B$141:$AH$141</c:f>
              <c:numCache>
                <c:formatCode>0%</c:formatCode>
                <c:ptCount val="13"/>
                <c:pt idx="0">
                  <c:v>0.84</c:v>
                </c:pt>
                <c:pt idx="1">
                  <c:v>0.88500000000000001</c:v>
                </c:pt>
                <c:pt idx="2">
                  <c:v>0.86799999999999999</c:v>
                </c:pt>
                <c:pt idx="3">
                  <c:v>0.85799999999999998</c:v>
                </c:pt>
                <c:pt idx="4">
                  <c:v>0.91800000000000004</c:v>
                </c:pt>
                <c:pt idx="5">
                  <c:v>0.98</c:v>
                </c:pt>
                <c:pt idx="6">
                  <c:v>0.93799999999999994</c:v>
                </c:pt>
                <c:pt idx="7">
                  <c:v>0.94599999999999995</c:v>
                </c:pt>
                <c:pt idx="8">
                  <c:v>0.94099999999999995</c:v>
                </c:pt>
                <c:pt idx="9">
                  <c:v>1</c:v>
                </c:pt>
                <c:pt idx="10">
                  <c:v>0.94399999999999995</c:v>
                </c:pt>
                <c:pt idx="11">
                  <c:v>0.80900000000000005</c:v>
                </c:pt>
                <c:pt idx="12">
                  <c:v>0.84899999999999998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8-466F-8206-9713C83D2C0C}"/>
            </c:ext>
          </c:extLst>
        </c:ser>
        <c:ser>
          <c:idx val="2"/>
          <c:order val="2"/>
          <c:tx>
            <c:strRef>
              <c:f>'summary graphs '!$A$142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'!$B$139:$AH$139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'!$B$142:$AH$142</c:f>
              <c:numCache>
                <c:formatCode>0%</c:formatCode>
                <c:ptCount val="13"/>
                <c:pt idx="0">
                  <c:v>0.99199999999999999</c:v>
                </c:pt>
                <c:pt idx="1">
                  <c:v>0.98299999999999998</c:v>
                </c:pt>
                <c:pt idx="2">
                  <c:v>0.99299999999999999</c:v>
                </c:pt>
                <c:pt idx="3">
                  <c:v>1.0049999999999999</c:v>
                </c:pt>
                <c:pt idx="4">
                  <c:v>1</c:v>
                </c:pt>
                <c:pt idx="5">
                  <c:v>1</c:v>
                </c:pt>
                <c:pt idx="6">
                  <c:v>1.0149999999999999</c:v>
                </c:pt>
                <c:pt idx="7">
                  <c:v>1.008</c:v>
                </c:pt>
                <c:pt idx="8">
                  <c:v>1</c:v>
                </c:pt>
                <c:pt idx="9">
                  <c:v>1.1539999999999999</c:v>
                </c:pt>
                <c:pt idx="10">
                  <c:v>1.0009999999999999</c:v>
                </c:pt>
                <c:pt idx="11">
                  <c:v>0.97699999999999998</c:v>
                </c:pt>
                <c:pt idx="12">
                  <c:v>0.97799999999999998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8-466F-8206-9713C83D2C0C}"/>
            </c:ext>
          </c:extLst>
        </c:ser>
        <c:ser>
          <c:idx val="3"/>
          <c:order val="3"/>
          <c:tx>
            <c:strRef>
              <c:f>'summary graphs '!$A$143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'!$B$139:$AH$139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'!$B$143:$AH$143</c:f>
              <c:numCache>
                <c:formatCode>0%</c:formatCode>
                <c:ptCount val="13"/>
                <c:pt idx="0">
                  <c:v>0.999</c:v>
                </c:pt>
                <c:pt idx="1">
                  <c:v>1.0329999999999999</c:v>
                </c:pt>
                <c:pt idx="2">
                  <c:v>1.016</c:v>
                </c:pt>
                <c:pt idx="3">
                  <c:v>1.1020000000000001</c:v>
                </c:pt>
                <c:pt idx="4">
                  <c:v>1.0389999999999999</c:v>
                </c:pt>
                <c:pt idx="5">
                  <c:v>1.149</c:v>
                </c:pt>
                <c:pt idx="6">
                  <c:v>1.0189999999999999</c:v>
                </c:pt>
                <c:pt idx="7">
                  <c:v>1.1120000000000001</c:v>
                </c:pt>
                <c:pt idx="8">
                  <c:v>1.0169999999999999</c:v>
                </c:pt>
                <c:pt idx="9">
                  <c:v>1.097</c:v>
                </c:pt>
                <c:pt idx="10">
                  <c:v>1.0660000000000001</c:v>
                </c:pt>
                <c:pt idx="11">
                  <c:v>1.0649999999999999</c:v>
                </c:pt>
                <c:pt idx="12">
                  <c:v>1.032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8-466F-8206-9713C83D2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787904"/>
        <c:axId val="315810176"/>
      </c:lineChart>
      <c:catAx>
        <c:axId val="315787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10176"/>
        <c:crosses val="autoZero"/>
        <c:auto val="1"/>
        <c:lblAlgn val="ctr"/>
        <c:lblOffset val="100"/>
        <c:noMultiLvlLbl val="0"/>
      </c:catAx>
      <c:valAx>
        <c:axId val="3158101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78790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Philip Yeoman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41566815017688"/>
          <c:y val="0.11164913826331149"/>
          <c:w val="0.57051253736656182"/>
          <c:h val="0.6817634858579740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'!$B$147:$AH$147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'!$B$148:$AH$148</c:f>
              <c:numCache>
                <c:formatCode>0%</c:formatCode>
                <c:ptCount val="13"/>
                <c:pt idx="0">
                  <c:v>0.872</c:v>
                </c:pt>
                <c:pt idx="1">
                  <c:v>0.94</c:v>
                </c:pt>
                <c:pt idx="2">
                  <c:v>0.97599999999999998</c:v>
                </c:pt>
                <c:pt idx="3">
                  <c:v>0.90900000000000003</c:v>
                </c:pt>
                <c:pt idx="4">
                  <c:v>0.87</c:v>
                </c:pt>
                <c:pt idx="5">
                  <c:v>1.02</c:v>
                </c:pt>
                <c:pt idx="6">
                  <c:v>0.872</c:v>
                </c:pt>
                <c:pt idx="7">
                  <c:v>0.89800000000000002</c:v>
                </c:pt>
                <c:pt idx="8">
                  <c:v>0.91800000000000004</c:v>
                </c:pt>
                <c:pt idx="9">
                  <c:v>0.78900000000000003</c:v>
                </c:pt>
                <c:pt idx="10">
                  <c:v>0.98099999999999998</c:v>
                </c:pt>
                <c:pt idx="11">
                  <c:v>0.92400000000000004</c:v>
                </c:pt>
                <c:pt idx="12">
                  <c:v>0.997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5-4BE7-B84F-D12B90BCDA50}"/>
            </c:ext>
          </c:extLst>
        </c:ser>
        <c:ser>
          <c:idx val="1"/>
          <c:order val="1"/>
          <c:tx>
            <c:strRef>
              <c:f>'summary graphs '!$A$149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'!$B$147:$AH$147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'!$B$149:$AH$149</c:f>
              <c:numCache>
                <c:formatCode>0%</c:formatCode>
                <c:ptCount val="13"/>
                <c:pt idx="0">
                  <c:v>0.42199999999999999</c:v>
                </c:pt>
                <c:pt idx="1">
                  <c:v>0.33300000000000002</c:v>
                </c:pt>
                <c:pt idx="2">
                  <c:v>0.4</c:v>
                </c:pt>
                <c:pt idx="3">
                  <c:v>0.503</c:v>
                </c:pt>
                <c:pt idx="4">
                  <c:v>0.247</c:v>
                </c:pt>
                <c:pt idx="5">
                  <c:v>0.497</c:v>
                </c:pt>
                <c:pt idx="6">
                  <c:v>0.46600000000000003</c:v>
                </c:pt>
                <c:pt idx="7">
                  <c:v>0.57399999999999995</c:v>
                </c:pt>
                <c:pt idx="8">
                  <c:v>0.56599999999999995</c:v>
                </c:pt>
                <c:pt idx="9">
                  <c:v>0.41199999999999998</c:v>
                </c:pt>
                <c:pt idx="10">
                  <c:v>0.53700000000000003</c:v>
                </c:pt>
                <c:pt idx="11">
                  <c:v>0.498</c:v>
                </c:pt>
                <c:pt idx="12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5-4BE7-B84F-D12B90BCDA50}"/>
            </c:ext>
          </c:extLst>
        </c:ser>
        <c:ser>
          <c:idx val="2"/>
          <c:order val="2"/>
          <c:tx>
            <c:strRef>
              <c:f>'summary graphs '!$A$150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'!$B$147:$AH$147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'!$B$150:$AH$150</c:f>
              <c:numCache>
                <c:formatCode>0%</c:formatCode>
                <c:ptCount val="13"/>
                <c:pt idx="0">
                  <c:v>0.98499999999999999</c:v>
                </c:pt>
                <c:pt idx="1">
                  <c:v>0.93400000000000005</c:v>
                </c:pt>
                <c:pt idx="2">
                  <c:v>1.0880000000000001</c:v>
                </c:pt>
                <c:pt idx="3">
                  <c:v>1.0049999999999999</c:v>
                </c:pt>
                <c:pt idx="4">
                  <c:v>0.69099999999999995</c:v>
                </c:pt>
                <c:pt idx="5">
                  <c:v>0.97</c:v>
                </c:pt>
                <c:pt idx="6">
                  <c:v>1.004</c:v>
                </c:pt>
                <c:pt idx="7">
                  <c:v>1.0029999999999999</c:v>
                </c:pt>
                <c:pt idx="8">
                  <c:v>1.004</c:v>
                </c:pt>
                <c:pt idx="9">
                  <c:v>0.96899999999999997</c:v>
                </c:pt>
                <c:pt idx="10">
                  <c:v>0.93500000000000005</c:v>
                </c:pt>
                <c:pt idx="11">
                  <c:v>0.97099999999999997</c:v>
                </c:pt>
                <c:pt idx="12">
                  <c:v>1.0049999999999999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5-4BE7-B84F-D12B90BCDA50}"/>
            </c:ext>
          </c:extLst>
        </c:ser>
        <c:ser>
          <c:idx val="3"/>
          <c:order val="3"/>
          <c:tx>
            <c:strRef>
              <c:f>'summary graphs '!$A$151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'!$B$147:$AH$147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'!$B$151:$AH$151</c:f>
              <c:numCache>
                <c:formatCode>0%</c:formatCode>
                <c:ptCount val="13"/>
                <c:pt idx="0">
                  <c:v>0.05</c:v>
                </c:pt>
                <c:pt idx="1">
                  <c:v>0.10199999999999999</c:v>
                </c:pt>
                <c:pt idx="2">
                  <c:v>0.36299999999999999</c:v>
                </c:pt>
                <c:pt idx="3">
                  <c:v>0.2</c:v>
                </c:pt>
                <c:pt idx="4">
                  <c:v>3.5999999999999997E-2</c:v>
                </c:pt>
                <c:pt idx="5">
                  <c:v>0.53300000000000003</c:v>
                </c:pt>
                <c:pt idx="6">
                  <c:v>0.5</c:v>
                </c:pt>
                <c:pt idx="7">
                  <c:v>0.35199999999999998</c:v>
                </c:pt>
                <c:pt idx="8">
                  <c:v>0.3</c:v>
                </c:pt>
                <c:pt idx="9">
                  <c:v>0.19400000000000001</c:v>
                </c:pt>
                <c:pt idx="10">
                  <c:v>0</c:v>
                </c:pt>
                <c:pt idx="11">
                  <c:v>6.5000000000000002E-2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15-4BE7-B84F-D12B90BCD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73152"/>
        <c:axId val="315874688"/>
      </c:lineChart>
      <c:catAx>
        <c:axId val="315873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74688"/>
        <c:crosses val="autoZero"/>
        <c:auto val="1"/>
        <c:lblAlgn val="ctr"/>
        <c:lblOffset val="100"/>
        <c:noMultiLvlLbl val="0"/>
      </c:catAx>
      <c:valAx>
        <c:axId val="3158746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5873152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8545383138901317"/>
          <c:y val="0.25985262120776714"/>
          <c:w val="0.3127094053958549"/>
          <c:h val="0.59055118110236215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Pulteney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16306947276455"/>
          <c:y val="0.18159563843041154"/>
          <c:w val="0.53758885121566213"/>
          <c:h val="0.6127916166613002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'!$A$156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'!$B$155:$AH$155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'!$B$156:$AH$156</c:f>
              <c:numCache>
                <c:formatCode>0%</c:formatCode>
                <c:ptCount val="13"/>
                <c:pt idx="0">
                  <c:v>1.171</c:v>
                </c:pt>
                <c:pt idx="1">
                  <c:v>1.0760000000000001</c:v>
                </c:pt>
                <c:pt idx="2">
                  <c:v>1.139</c:v>
                </c:pt>
                <c:pt idx="3">
                  <c:v>1.161</c:v>
                </c:pt>
                <c:pt idx="4">
                  <c:v>1.1160000000000001</c:v>
                </c:pt>
                <c:pt idx="5">
                  <c:v>1.325</c:v>
                </c:pt>
                <c:pt idx="6">
                  <c:v>1.2230000000000001</c:v>
                </c:pt>
                <c:pt idx="7">
                  <c:v>1.0980000000000001</c:v>
                </c:pt>
                <c:pt idx="8">
                  <c:v>1.127</c:v>
                </c:pt>
                <c:pt idx="9">
                  <c:v>1.103</c:v>
                </c:pt>
                <c:pt idx="10">
                  <c:v>1.0109999999999999</c:v>
                </c:pt>
                <c:pt idx="11">
                  <c:v>0.996</c:v>
                </c:pt>
                <c:pt idx="12">
                  <c:v>0.97899999999999998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B1-411C-86F5-1784C132E321}"/>
            </c:ext>
          </c:extLst>
        </c:ser>
        <c:ser>
          <c:idx val="1"/>
          <c:order val="1"/>
          <c:tx>
            <c:strRef>
              <c:f>'summary graphs '!$A$157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'!$B$155:$AH$155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'!$B$157:$AH$157</c:f>
              <c:numCache>
                <c:formatCode>0%</c:formatCode>
                <c:ptCount val="13"/>
                <c:pt idx="0">
                  <c:v>0.79900000000000004</c:v>
                </c:pt>
                <c:pt idx="1">
                  <c:v>0.80100000000000005</c:v>
                </c:pt>
                <c:pt idx="2">
                  <c:v>0.92600000000000005</c:v>
                </c:pt>
                <c:pt idx="3">
                  <c:v>0.66200000000000003</c:v>
                </c:pt>
                <c:pt idx="4">
                  <c:v>0.73599999999999999</c:v>
                </c:pt>
                <c:pt idx="5">
                  <c:v>0.83399999999999996</c:v>
                </c:pt>
                <c:pt idx="6">
                  <c:v>0.91200000000000003</c:v>
                </c:pt>
                <c:pt idx="7">
                  <c:v>0.97399999999999998</c:v>
                </c:pt>
                <c:pt idx="8">
                  <c:v>0.84599999999999997</c:v>
                </c:pt>
                <c:pt idx="9">
                  <c:v>0.87</c:v>
                </c:pt>
                <c:pt idx="10">
                  <c:v>0.88200000000000001</c:v>
                </c:pt>
                <c:pt idx="11">
                  <c:v>0.78400000000000003</c:v>
                </c:pt>
                <c:pt idx="12">
                  <c:v>0.871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1-411C-86F5-1784C132E321}"/>
            </c:ext>
          </c:extLst>
        </c:ser>
        <c:ser>
          <c:idx val="2"/>
          <c:order val="2"/>
          <c:tx>
            <c:strRef>
              <c:f>'summary graphs '!$A$158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'!$B$155:$AH$155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'!$B$158:$AH$158</c:f>
              <c:numCache>
                <c:formatCode>0%</c:formatCode>
                <c:ptCount val="13"/>
                <c:pt idx="0">
                  <c:v>1.004</c:v>
                </c:pt>
                <c:pt idx="1">
                  <c:v>1.008</c:v>
                </c:pt>
                <c:pt idx="2">
                  <c:v>0.99399999999999999</c:v>
                </c:pt>
                <c:pt idx="3">
                  <c:v>1.028</c:v>
                </c:pt>
                <c:pt idx="4">
                  <c:v>1.0209999999999999</c:v>
                </c:pt>
                <c:pt idx="5">
                  <c:v>1.1679999999999999</c:v>
                </c:pt>
                <c:pt idx="6">
                  <c:v>1.1879999999999999</c:v>
                </c:pt>
                <c:pt idx="7">
                  <c:v>1.161</c:v>
                </c:pt>
                <c:pt idx="8">
                  <c:v>1.244</c:v>
                </c:pt>
                <c:pt idx="9">
                  <c:v>1.1379999999999999</c:v>
                </c:pt>
                <c:pt idx="10">
                  <c:v>0.79300000000000004</c:v>
                </c:pt>
                <c:pt idx="11">
                  <c:v>1.0209999999999999</c:v>
                </c:pt>
                <c:pt idx="12">
                  <c:v>0.98799999999999999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B1-411C-86F5-1784C132E321}"/>
            </c:ext>
          </c:extLst>
        </c:ser>
        <c:ser>
          <c:idx val="3"/>
          <c:order val="3"/>
          <c:tx>
            <c:strRef>
              <c:f>'summary graphs '!$A$159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'!$B$155:$AH$155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'!$B$159:$AH$159</c:f>
              <c:numCache>
                <c:formatCode>0%</c:formatCode>
                <c:ptCount val="13"/>
                <c:pt idx="0">
                  <c:v>0.98899999999999999</c:v>
                </c:pt>
                <c:pt idx="1">
                  <c:v>1.1399999999999999</c:v>
                </c:pt>
                <c:pt idx="2">
                  <c:v>1.0580000000000001</c:v>
                </c:pt>
                <c:pt idx="3">
                  <c:v>0.99</c:v>
                </c:pt>
                <c:pt idx="4">
                  <c:v>0.92500000000000004</c:v>
                </c:pt>
                <c:pt idx="5">
                  <c:v>0.93600000000000005</c:v>
                </c:pt>
                <c:pt idx="6">
                  <c:v>1.0489999999999999</c:v>
                </c:pt>
                <c:pt idx="7">
                  <c:v>1.0229999999999999</c:v>
                </c:pt>
                <c:pt idx="8">
                  <c:v>1.0109999999999999</c:v>
                </c:pt>
                <c:pt idx="9">
                  <c:v>1.0880000000000001</c:v>
                </c:pt>
                <c:pt idx="10">
                  <c:v>0.97799999999999998</c:v>
                </c:pt>
                <c:pt idx="11">
                  <c:v>0.95799999999999996</c:v>
                </c:pt>
                <c:pt idx="12">
                  <c:v>0.95699999999999996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B1-411C-86F5-1784C132E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33504"/>
        <c:axId val="317335040"/>
      </c:lineChart>
      <c:catAx>
        <c:axId val="31733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35040"/>
        <c:crosses val="autoZero"/>
        <c:auto val="1"/>
        <c:lblAlgn val="ctr"/>
        <c:lblOffset val="100"/>
        <c:noMultiLvlLbl val="0"/>
      </c:catAx>
      <c:valAx>
        <c:axId val="3173350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33504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ACE</a:t>
            </a:r>
          </a:p>
        </c:rich>
      </c:tx>
      <c:layout>
        <c:manualLayout>
          <c:xMode val="edge"/>
          <c:yMode val="edge"/>
          <c:x val="0.54507081661962065"/>
          <c:y val="2.59403372243839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5834744327802229E-2"/>
          <c:y val="0.34892088037188124"/>
          <c:w val="0.56284481409143805"/>
          <c:h val="0.3995564936913006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'!$A$4</c:f>
              <c:strCache>
                <c:ptCount val="1"/>
                <c:pt idx="0">
                  <c:v>Total monthly actual % Day hours- RN </c:v>
                </c:pt>
              </c:strCache>
            </c:strRef>
          </c:tx>
          <c:marker>
            <c:symbol val="none"/>
          </c:marker>
          <c:cat>
            <c:strRef>
              <c:f>'summary graphs '!$B$3:$AH$3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'!$B$4:$AH$4</c:f>
              <c:numCache>
                <c:formatCode>0%</c:formatCode>
                <c:ptCount val="13"/>
                <c:pt idx="0">
                  <c:v>0.89600000000000002</c:v>
                </c:pt>
                <c:pt idx="1">
                  <c:v>0.88300000000000001</c:v>
                </c:pt>
                <c:pt idx="2">
                  <c:v>0.78900000000000003</c:v>
                </c:pt>
                <c:pt idx="3">
                  <c:v>0.82799999999999996</c:v>
                </c:pt>
                <c:pt idx="4">
                  <c:v>0.84399999999999997</c:v>
                </c:pt>
                <c:pt idx="5">
                  <c:v>0.82399999999999995</c:v>
                </c:pt>
                <c:pt idx="6">
                  <c:v>0.79500000000000004</c:v>
                </c:pt>
                <c:pt idx="7">
                  <c:v>0.89900000000000002</c:v>
                </c:pt>
                <c:pt idx="8">
                  <c:v>0.86299999999999999</c:v>
                </c:pt>
                <c:pt idx="9">
                  <c:v>0.86399999999999999</c:v>
                </c:pt>
                <c:pt idx="10">
                  <c:v>0.82299999999999995</c:v>
                </c:pt>
                <c:pt idx="11">
                  <c:v>0.80300000000000005</c:v>
                </c:pt>
                <c:pt idx="12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C-47AB-BE84-90FCF9397796}"/>
            </c:ext>
          </c:extLst>
        </c:ser>
        <c:ser>
          <c:idx val="1"/>
          <c:order val="1"/>
          <c:tx>
            <c:strRef>
              <c:f>'summary graphs '!$A$5</c:f>
              <c:strCache>
                <c:ptCount val="1"/>
                <c:pt idx="0">
                  <c:v>Total monthly actual % day hours- HCA </c:v>
                </c:pt>
              </c:strCache>
            </c:strRef>
          </c:tx>
          <c:marker>
            <c:symbol val="none"/>
          </c:marker>
          <c:cat>
            <c:strRef>
              <c:f>'summary graphs '!$B$3:$AH$3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'!$B$5:$AH$5</c:f>
              <c:numCache>
                <c:formatCode>0%</c:formatCode>
                <c:ptCount val="13"/>
                <c:pt idx="0">
                  <c:v>1.0069999999999999</c:v>
                </c:pt>
                <c:pt idx="1">
                  <c:v>0.872</c:v>
                </c:pt>
                <c:pt idx="2">
                  <c:v>0.93700000000000006</c:v>
                </c:pt>
                <c:pt idx="3">
                  <c:v>0.90500000000000003</c:v>
                </c:pt>
                <c:pt idx="4">
                  <c:v>1.0269999999999999</c:v>
                </c:pt>
                <c:pt idx="5">
                  <c:v>1.0549999999999999</c:v>
                </c:pt>
                <c:pt idx="6">
                  <c:v>1.1559999999999999</c:v>
                </c:pt>
                <c:pt idx="7">
                  <c:v>0.85799999999999998</c:v>
                </c:pt>
                <c:pt idx="8">
                  <c:v>0.80600000000000005</c:v>
                </c:pt>
                <c:pt idx="9">
                  <c:v>0.86499999999999999</c:v>
                </c:pt>
                <c:pt idx="10">
                  <c:v>0.80900000000000005</c:v>
                </c:pt>
                <c:pt idx="11">
                  <c:v>0.83899999999999997</c:v>
                </c:pt>
                <c:pt idx="12">
                  <c:v>0.77500000000000002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FC-47AB-BE84-90FCF9397796}"/>
            </c:ext>
          </c:extLst>
        </c:ser>
        <c:ser>
          <c:idx val="2"/>
          <c:order val="2"/>
          <c:tx>
            <c:strRef>
              <c:f>'summary graphs '!$A$6</c:f>
              <c:strCache>
                <c:ptCount val="1"/>
                <c:pt idx="0">
                  <c:v>Total monthly actual % night hours- RN </c:v>
                </c:pt>
              </c:strCache>
            </c:strRef>
          </c:tx>
          <c:marker>
            <c:symbol val="none"/>
          </c:marker>
          <c:cat>
            <c:strRef>
              <c:f>'summary graphs '!$B$3:$AH$3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'!$B$6:$AH$6</c:f>
              <c:numCache>
                <c:formatCode>0%</c:formatCode>
                <c:ptCount val="13"/>
                <c:pt idx="0">
                  <c:v>0.96799999999999997</c:v>
                </c:pt>
                <c:pt idx="1">
                  <c:v>0.99299999999999999</c:v>
                </c:pt>
                <c:pt idx="2">
                  <c:v>0.99399999999999999</c:v>
                </c:pt>
                <c:pt idx="3">
                  <c:v>0.98099999999999998</c:v>
                </c:pt>
                <c:pt idx="4">
                  <c:v>0.96599999999999997</c:v>
                </c:pt>
                <c:pt idx="5">
                  <c:v>1.0089999999999999</c:v>
                </c:pt>
                <c:pt idx="6">
                  <c:v>1.036</c:v>
                </c:pt>
                <c:pt idx="7">
                  <c:v>1.026</c:v>
                </c:pt>
                <c:pt idx="8">
                  <c:v>1.034</c:v>
                </c:pt>
                <c:pt idx="9">
                  <c:v>1.02</c:v>
                </c:pt>
                <c:pt idx="10">
                  <c:v>0.88700000000000001</c:v>
                </c:pt>
                <c:pt idx="11">
                  <c:v>1.0089999999999999</c:v>
                </c:pt>
                <c:pt idx="12">
                  <c:v>0.98099999999999998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FC-47AB-BE84-90FCF9397796}"/>
            </c:ext>
          </c:extLst>
        </c:ser>
        <c:ser>
          <c:idx val="3"/>
          <c:order val="3"/>
          <c:tx>
            <c:strRef>
              <c:f>'summary graphs '!$A$7</c:f>
              <c:strCache>
                <c:ptCount val="1"/>
                <c:pt idx="0">
                  <c:v>Total monthly actual % night hours -HCA </c:v>
                </c:pt>
              </c:strCache>
            </c:strRef>
          </c:tx>
          <c:marker>
            <c:symbol val="none"/>
          </c:marker>
          <c:cat>
            <c:strRef>
              <c:f>'summary graphs '!$B$3:$AH$3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'!$B$7:$AH$7</c:f>
              <c:numCache>
                <c:formatCode>0%</c:formatCode>
                <c:ptCount val="13"/>
                <c:pt idx="0">
                  <c:v>1.042</c:v>
                </c:pt>
                <c:pt idx="1">
                  <c:v>0.98899999999999999</c:v>
                </c:pt>
                <c:pt idx="2">
                  <c:v>0.97899999999999998</c:v>
                </c:pt>
                <c:pt idx="3">
                  <c:v>1.0329999999999999</c:v>
                </c:pt>
                <c:pt idx="4">
                  <c:v>0.93100000000000005</c:v>
                </c:pt>
                <c:pt idx="5">
                  <c:v>0.97899999999999998</c:v>
                </c:pt>
                <c:pt idx="6">
                  <c:v>1.0840000000000001</c:v>
                </c:pt>
                <c:pt idx="7">
                  <c:v>0.98099999999999998</c:v>
                </c:pt>
                <c:pt idx="8">
                  <c:v>0.94399999999999995</c:v>
                </c:pt>
                <c:pt idx="9">
                  <c:v>0.96699999999999997</c:v>
                </c:pt>
                <c:pt idx="10">
                  <c:v>0.94</c:v>
                </c:pt>
                <c:pt idx="11">
                  <c:v>1</c:v>
                </c:pt>
                <c:pt idx="12">
                  <c:v>0.96799999999999997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FC-47AB-BE84-90FCF939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26656"/>
        <c:axId val="221128192"/>
      </c:lineChart>
      <c:catAx>
        <c:axId val="221126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128192"/>
        <c:crosses val="autoZero"/>
        <c:auto val="1"/>
        <c:lblAlgn val="ctr"/>
        <c:lblOffset val="100"/>
        <c:noMultiLvlLbl val="0"/>
      </c:catAx>
      <c:valAx>
        <c:axId val="22112819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12665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Respiratory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396855039137807"/>
          <c:y val="0.15065718464945552"/>
          <c:w val="0.55408654449167305"/>
          <c:h val="0.6396374724665701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'!$A$164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'!$B$163:$AH$163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'!$B$164:$AH$164</c:f>
              <c:numCache>
                <c:formatCode>0%</c:formatCode>
                <c:ptCount val="13"/>
                <c:pt idx="0">
                  <c:v>0.82199999999999995</c:v>
                </c:pt>
                <c:pt idx="1">
                  <c:v>0.82499999999999996</c:v>
                </c:pt>
                <c:pt idx="2">
                  <c:v>0.83799999999999997</c:v>
                </c:pt>
                <c:pt idx="3">
                  <c:v>0.85699999999999998</c:v>
                </c:pt>
                <c:pt idx="4">
                  <c:v>0.91300000000000003</c:v>
                </c:pt>
                <c:pt idx="5">
                  <c:v>0.82899999999999996</c:v>
                </c:pt>
                <c:pt idx="6">
                  <c:v>0.82799999999999996</c:v>
                </c:pt>
                <c:pt idx="7">
                  <c:v>0.876</c:v>
                </c:pt>
                <c:pt idx="8">
                  <c:v>0.871</c:v>
                </c:pt>
                <c:pt idx="9">
                  <c:v>0.83499999999999996</c:v>
                </c:pt>
                <c:pt idx="10">
                  <c:v>0.84</c:v>
                </c:pt>
                <c:pt idx="11">
                  <c:v>0.84499999999999997</c:v>
                </c:pt>
                <c:pt idx="12">
                  <c:v>0.81899999999999995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E2-45AD-A14F-ECD7DCD29D89}"/>
            </c:ext>
          </c:extLst>
        </c:ser>
        <c:ser>
          <c:idx val="1"/>
          <c:order val="1"/>
          <c:tx>
            <c:strRef>
              <c:f>'summary graphs '!$A$165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'!$B$163:$AH$163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'!$B$165:$AH$165</c:f>
              <c:numCache>
                <c:formatCode>0%</c:formatCode>
                <c:ptCount val="13"/>
                <c:pt idx="0">
                  <c:v>0.81100000000000005</c:v>
                </c:pt>
                <c:pt idx="1">
                  <c:v>0.84199999999999997</c:v>
                </c:pt>
                <c:pt idx="2">
                  <c:v>0.88300000000000001</c:v>
                </c:pt>
                <c:pt idx="3">
                  <c:v>0.85499999999999998</c:v>
                </c:pt>
                <c:pt idx="4">
                  <c:v>0.91100000000000003</c:v>
                </c:pt>
                <c:pt idx="5">
                  <c:v>0.86199999999999999</c:v>
                </c:pt>
                <c:pt idx="6">
                  <c:v>0.93</c:v>
                </c:pt>
                <c:pt idx="7">
                  <c:v>0.79600000000000004</c:v>
                </c:pt>
                <c:pt idx="8">
                  <c:v>0.73499999999999999</c:v>
                </c:pt>
                <c:pt idx="9">
                  <c:v>0.76400000000000001</c:v>
                </c:pt>
                <c:pt idx="10">
                  <c:v>0.78400000000000003</c:v>
                </c:pt>
                <c:pt idx="11">
                  <c:v>0.83299999999999996</c:v>
                </c:pt>
                <c:pt idx="12">
                  <c:v>0.80400000000000005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E2-45AD-A14F-ECD7DCD29D89}"/>
            </c:ext>
          </c:extLst>
        </c:ser>
        <c:ser>
          <c:idx val="2"/>
          <c:order val="2"/>
          <c:tx>
            <c:strRef>
              <c:f>'summary graphs '!$A$166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'!$B$163:$AH$163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'!$B$166:$AH$166</c:f>
              <c:numCache>
                <c:formatCode>0%</c:formatCode>
                <c:ptCount val="13"/>
                <c:pt idx="0">
                  <c:v>0.84899999999999998</c:v>
                </c:pt>
                <c:pt idx="1">
                  <c:v>0.879</c:v>
                </c:pt>
                <c:pt idx="2">
                  <c:v>0.90700000000000003</c:v>
                </c:pt>
                <c:pt idx="3">
                  <c:v>0.88700000000000001</c:v>
                </c:pt>
                <c:pt idx="4">
                  <c:v>0.91700000000000004</c:v>
                </c:pt>
                <c:pt idx="5">
                  <c:v>0.90400000000000003</c:v>
                </c:pt>
                <c:pt idx="6">
                  <c:v>0.89700000000000002</c:v>
                </c:pt>
                <c:pt idx="7">
                  <c:v>0.78200000000000003</c:v>
                </c:pt>
                <c:pt idx="8">
                  <c:v>0.91900000000000004</c:v>
                </c:pt>
                <c:pt idx="9">
                  <c:v>0.91</c:v>
                </c:pt>
                <c:pt idx="10">
                  <c:v>0.76500000000000001</c:v>
                </c:pt>
                <c:pt idx="11">
                  <c:v>0.88100000000000001</c:v>
                </c:pt>
                <c:pt idx="12">
                  <c:v>0.86199999999999999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E2-45AD-A14F-ECD7DCD29D89}"/>
            </c:ext>
          </c:extLst>
        </c:ser>
        <c:ser>
          <c:idx val="3"/>
          <c:order val="3"/>
          <c:tx>
            <c:strRef>
              <c:f>'summary graphs '!$A$167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'!$B$163:$AH$163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'!$B$167:$AH$167</c:f>
              <c:numCache>
                <c:formatCode>0%</c:formatCode>
                <c:ptCount val="13"/>
                <c:pt idx="0">
                  <c:v>0.77400000000000002</c:v>
                </c:pt>
                <c:pt idx="1">
                  <c:v>1.071</c:v>
                </c:pt>
                <c:pt idx="2">
                  <c:v>0.77500000000000002</c:v>
                </c:pt>
                <c:pt idx="3">
                  <c:v>0.86699999999999999</c:v>
                </c:pt>
                <c:pt idx="4">
                  <c:v>0.83099999999999996</c:v>
                </c:pt>
                <c:pt idx="5">
                  <c:v>0.77400000000000002</c:v>
                </c:pt>
                <c:pt idx="6">
                  <c:v>0.81299999999999994</c:v>
                </c:pt>
                <c:pt idx="7">
                  <c:v>0.81299999999999994</c:v>
                </c:pt>
                <c:pt idx="8">
                  <c:v>0.74299999999999999</c:v>
                </c:pt>
                <c:pt idx="9">
                  <c:v>0.76800000000000002</c:v>
                </c:pt>
                <c:pt idx="10">
                  <c:v>0.80800000000000005</c:v>
                </c:pt>
                <c:pt idx="11">
                  <c:v>0.82899999999999996</c:v>
                </c:pt>
                <c:pt idx="12">
                  <c:v>0.77600000000000002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E2-45AD-A14F-ECD7DCD29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57440"/>
        <c:axId val="317367424"/>
      </c:lineChart>
      <c:catAx>
        <c:axId val="31735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67424"/>
        <c:crosses val="autoZero"/>
        <c:auto val="1"/>
        <c:lblAlgn val="ctr"/>
        <c:lblOffset val="100"/>
        <c:noMultiLvlLbl val="0"/>
      </c:catAx>
      <c:valAx>
        <c:axId val="317367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73574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9766944347643312"/>
          <c:y val="0.24502237366065929"/>
          <c:w val="0.30233055652356694"/>
          <c:h val="0.68070323083870443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Robin Smith</a:t>
            </a:r>
          </a:p>
        </c:rich>
      </c:tx>
      <c:layout>
        <c:manualLayout>
          <c:xMode val="edge"/>
          <c:yMode val="edge"/>
          <c:x val="0.41873600174978126"/>
          <c:y val="2.14190093708165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204256160501432"/>
          <c:y val="0.13809004052869911"/>
          <c:w val="0.52996865577568442"/>
          <c:h val="0.6506095427857303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'!$A$172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'!$B$171:$AH$171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'!$B$172:$AH$172</c:f>
              <c:numCache>
                <c:formatCode>0%</c:formatCode>
                <c:ptCount val="13"/>
                <c:pt idx="0">
                  <c:v>0.92800000000000005</c:v>
                </c:pt>
                <c:pt idx="1">
                  <c:v>0.93700000000000006</c:v>
                </c:pt>
                <c:pt idx="2">
                  <c:v>1.008</c:v>
                </c:pt>
                <c:pt idx="3">
                  <c:v>0.99299999999999999</c:v>
                </c:pt>
                <c:pt idx="4">
                  <c:v>1.0289999999999999</c:v>
                </c:pt>
                <c:pt idx="5">
                  <c:v>1.05</c:v>
                </c:pt>
                <c:pt idx="6">
                  <c:v>1.004</c:v>
                </c:pt>
                <c:pt idx="7">
                  <c:v>0.93799999999999994</c:v>
                </c:pt>
                <c:pt idx="8">
                  <c:v>0.95799999999999996</c:v>
                </c:pt>
                <c:pt idx="9">
                  <c:v>0.92300000000000004</c:v>
                </c:pt>
                <c:pt idx="10">
                  <c:v>0.96599999999999997</c:v>
                </c:pt>
                <c:pt idx="11">
                  <c:v>0.97299999999999998</c:v>
                </c:pt>
                <c:pt idx="12">
                  <c:v>0.96399999999999997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3-4BF9-9E01-707AAC647D1F}"/>
            </c:ext>
          </c:extLst>
        </c:ser>
        <c:ser>
          <c:idx val="1"/>
          <c:order val="1"/>
          <c:tx>
            <c:strRef>
              <c:f>'summary graphs '!$A$173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'!$B$171:$AH$171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'!$B$173:$AH$173</c:f>
              <c:numCache>
                <c:formatCode>0%</c:formatCode>
                <c:ptCount val="13"/>
                <c:pt idx="0">
                  <c:v>0.74099999999999999</c:v>
                </c:pt>
                <c:pt idx="1">
                  <c:v>0.66700000000000004</c:v>
                </c:pt>
                <c:pt idx="2">
                  <c:v>0.67500000000000004</c:v>
                </c:pt>
                <c:pt idx="3">
                  <c:v>0.82099999999999995</c:v>
                </c:pt>
                <c:pt idx="4">
                  <c:v>0.64200000000000002</c:v>
                </c:pt>
                <c:pt idx="5">
                  <c:v>0.628</c:v>
                </c:pt>
                <c:pt idx="6">
                  <c:v>0.76500000000000001</c:v>
                </c:pt>
                <c:pt idx="7">
                  <c:v>0.83299999999999996</c:v>
                </c:pt>
                <c:pt idx="8">
                  <c:v>0.82799999999999996</c:v>
                </c:pt>
                <c:pt idx="9">
                  <c:v>0.87</c:v>
                </c:pt>
                <c:pt idx="10">
                  <c:v>0.81799999999999995</c:v>
                </c:pt>
                <c:pt idx="11">
                  <c:v>0.72</c:v>
                </c:pt>
                <c:pt idx="12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3-4BF9-9E01-707AAC647D1F}"/>
            </c:ext>
          </c:extLst>
        </c:ser>
        <c:ser>
          <c:idx val="2"/>
          <c:order val="2"/>
          <c:tx>
            <c:strRef>
              <c:f>'summary graphs '!$A$174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'!$B$171:$AH$171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'!$B$174:$AH$174</c:f>
              <c:numCache>
                <c:formatCode>0%</c:formatCode>
                <c:ptCount val="13"/>
                <c:pt idx="0">
                  <c:v>0.99199999999999999</c:v>
                </c:pt>
                <c:pt idx="1">
                  <c:v>0.97499999999999998</c:v>
                </c:pt>
                <c:pt idx="2">
                  <c:v>1</c:v>
                </c:pt>
                <c:pt idx="3">
                  <c:v>1.002</c:v>
                </c:pt>
                <c:pt idx="4">
                  <c:v>0.97799999999999998</c:v>
                </c:pt>
                <c:pt idx="5">
                  <c:v>1.008</c:v>
                </c:pt>
                <c:pt idx="6">
                  <c:v>1.0089999999999999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0.98399999999999999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83-4BF9-9E01-707AAC647D1F}"/>
            </c:ext>
          </c:extLst>
        </c:ser>
        <c:ser>
          <c:idx val="3"/>
          <c:order val="3"/>
          <c:tx>
            <c:strRef>
              <c:f>'summary graphs '!$A$175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'!$B$171:$AH$171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'!$B$175:$AH$175</c:f>
              <c:numCache>
                <c:formatCode>0%</c:formatCode>
                <c:ptCount val="13"/>
                <c:pt idx="0">
                  <c:v>0.76900000000000002</c:v>
                </c:pt>
                <c:pt idx="1">
                  <c:v>1.002</c:v>
                </c:pt>
                <c:pt idx="2">
                  <c:v>0.98599999999999999</c:v>
                </c:pt>
                <c:pt idx="3">
                  <c:v>0.999</c:v>
                </c:pt>
                <c:pt idx="4">
                  <c:v>1.0169999999999999</c:v>
                </c:pt>
                <c:pt idx="5">
                  <c:v>0.93500000000000005</c:v>
                </c:pt>
                <c:pt idx="6">
                  <c:v>1.393</c:v>
                </c:pt>
                <c:pt idx="7">
                  <c:v>1.403</c:v>
                </c:pt>
                <c:pt idx="8">
                  <c:v>1.08</c:v>
                </c:pt>
                <c:pt idx="9">
                  <c:v>0.97799999999999998</c:v>
                </c:pt>
                <c:pt idx="10">
                  <c:v>0.871</c:v>
                </c:pt>
                <c:pt idx="11">
                  <c:v>0.91</c:v>
                </c:pt>
                <c:pt idx="12">
                  <c:v>0.94199999999999995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83-4BF9-9E01-707AAC647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81248"/>
        <c:axId val="317669760"/>
      </c:lineChart>
      <c:catAx>
        <c:axId val="317381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69760"/>
        <c:crosses val="autoZero"/>
        <c:auto val="1"/>
        <c:lblAlgn val="ctr"/>
        <c:lblOffset val="100"/>
        <c:noMultiLvlLbl val="0"/>
      </c:catAx>
      <c:valAx>
        <c:axId val="317669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8124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084746394170278"/>
          <c:y val="0.13196742530471364"/>
          <c:w val="0.53513421833101182"/>
          <c:h val="0.66595261208787249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'!$B$179:$AH$179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'!$B$180:$AH$180</c:f>
              <c:numCache>
                <c:formatCode>0%</c:formatCode>
                <c:ptCount val="13"/>
                <c:pt idx="0">
                  <c:v>0.76600000000000001</c:v>
                </c:pt>
                <c:pt idx="1">
                  <c:v>0.79300000000000004</c:v>
                </c:pt>
                <c:pt idx="2">
                  <c:v>0.94299999999999995</c:v>
                </c:pt>
                <c:pt idx="3">
                  <c:v>0.91700000000000004</c:v>
                </c:pt>
                <c:pt idx="4">
                  <c:v>0.89700000000000002</c:v>
                </c:pt>
                <c:pt idx="5">
                  <c:v>0.94199999999999995</c:v>
                </c:pt>
                <c:pt idx="6">
                  <c:v>0.90200000000000002</c:v>
                </c:pt>
                <c:pt idx="7">
                  <c:v>0.97199999999999998</c:v>
                </c:pt>
                <c:pt idx="8">
                  <c:v>0.91700000000000004</c:v>
                </c:pt>
                <c:pt idx="9">
                  <c:v>0.94599999999999995</c:v>
                </c:pt>
                <c:pt idx="10">
                  <c:v>0.96699999999999997</c:v>
                </c:pt>
                <c:pt idx="11">
                  <c:v>0.93799999999999994</c:v>
                </c:pt>
                <c:pt idx="12">
                  <c:v>0.94799999999999995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6-4D9B-B9CB-9A6AD0493E47}"/>
            </c:ext>
          </c:extLst>
        </c:ser>
        <c:ser>
          <c:idx val="1"/>
          <c:order val="1"/>
          <c:tx>
            <c:strRef>
              <c:f>'summary graphs '!$A$181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'!$B$179:$AH$179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'!$B$181:$AH$181</c:f>
              <c:numCache>
                <c:formatCode>0%</c:formatCode>
                <c:ptCount val="13"/>
                <c:pt idx="0">
                  <c:v>0.98299999999999998</c:v>
                </c:pt>
                <c:pt idx="1">
                  <c:v>0.84199999999999997</c:v>
                </c:pt>
                <c:pt idx="2">
                  <c:v>0.89400000000000002</c:v>
                </c:pt>
                <c:pt idx="3">
                  <c:v>1.111</c:v>
                </c:pt>
                <c:pt idx="4">
                  <c:v>1.0640000000000001</c:v>
                </c:pt>
                <c:pt idx="5">
                  <c:v>0.93899999999999995</c:v>
                </c:pt>
                <c:pt idx="6">
                  <c:v>1.1890000000000001</c:v>
                </c:pt>
                <c:pt idx="7">
                  <c:v>1.2010000000000001</c:v>
                </c:pt>
                <c:pt idx="8">
                  <c:v>0.90300000000000002</c:v>
                </c:pt>
                <c:pt idx="9">
                  <c:v>1.0249999999999999</c:v>
                </c:pt>
                <c:pt idx="10">
                  <c:v>0.88400000000000001</c:v>
                </c:pt>
                <c:pt idx="11">
                  <c:v>0.84699999999999998</c:v>
                </c:pt>
                <c:pt idx="12">
                  <c:v>0.83699999999999997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6-4D9B-B9CB-9A6AD0493E47}"/>
            </c:ext>
          </c:extLst>
        </c:ser>
        <c:ser>
          <c:idx val="2"/>
          <c:order val="2"/>
          <c:tx>
            <c:strRef>
              <c:f>'summary graphs '!$A$182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'!$B$179:$AH$179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'!$B$182:$AH$182</c:f>
              <c:numCache>
                <c:formatCode>0%</c:formatCode>
                <c:ptCount val="13"/>
                <c:pt idx="0">
                  <c:v>0.96</c:v>
                </c:pt>
                <c:pt idx="1">
                  <c:v>0.94799999999999995</c:v>
                </c:pt>
                <c:pt idx="2">
                  <c:v>0.94399999999999995</c:v>
                </c:pt>
                <c:pt idx="3">
                  <c:v>0.97699999999999998</c:v>
                </c:pt>
                <c:pt idx="4">
                  <c:v>0.97299999999999998</c:v>
                </c:pt>
                <c:pt idx="5">
                  <c:v>0.97</c:v>
                </c:pt>
                <c:pt idx="6">
                  <c:v>0.98599999999999999</c:v>
                </c:pt>
                <c:pt idx="7">
                  <c:v>0.995</c:v>
                </c:pt>
                <c:pt idx="8">
                  <c:v>0.98799999999999999</c:v>
                </c:pt>
                <c:pt idx="9">
                  <c:v>0.97</c:v>
                </c:pt>
                <c:pt idx="10">
                  <c:v>0.98699999999999999</c:v>
                </c:pt>
                <c:pt idx="11">
                  <c:v>0.96140000000000003</c:v>
                </c:pt>
                <c:pt idx="12">
                  <c:v>1.0029999999999999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C6-4D9B-B9CB-9A6AD0493E47}"/>
            </c:ext>
          </c:extLst>
        </c:ser>
        <c:ser>
          <c:idx val="3"/>
          <c:order val="3"/>
          <c:tx>
            <c:strRef>
              <c:f>'summary graphs '!$A$183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'!$B$179:$AH$179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'!$B$183:$AH$183</c:f>
              <c:numCache>
                <c:formatCode>0%</c:formatCode>
                <c:ptCount val="13"/>
                <c:pt idx="0">
                  <c:v>0.98299999999999998</c:v>
                </c:pt>
                <c:pt idx="1">
                  <c:v>1.258</c:v>
                </c:pt>
                <c:pt idx="2">
                  <c:v>0.98299999999999998</c:v>
                </c:pt>
                <c:pt idx="3">
                  <c:v>1.0009999999999999</c:v>
                </c:pt>
                <c:pt idx="4">
                  <c:v>0.90300000000000002</c:v>
                </c:pt>
                <c:pt idx="5">
                  <c:v>0.99399999999999999</c:v>
                </c:pt>
                <c:pt idx="6">
                  <c:v>1.018</c:v>
                </c:pt>
                <c:pt idx="7">
                  <c:v>0.98399999999999999</c:v>
                </c:pt>
                <c:pt idx="8">
                  <c:v>0.94599999999999995</c:v>
                </c:pt>
                <c:pt idx="9">
                  <c:v>0.96799999999999997</c:v>
                </c:pt>
                <c:pt idx="10">
                  <c:v>0.98299999999999998</c:v>
                </c:pt>
                <c:pt idx="11">
                  <c:v>0.95</c:v>
                </c:pt>
                <c:pt idx="12">
                  <c:v>0.91100000000000003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C6-4D9B-B9CB-9A6AD0493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695872"/>
        <c:axId val="317697408"/>
      </c:lineChart>
      <c:catAx>
        <c:axId val="317695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97408"/>
        <c:crosses val="autoZero"/>
        <c:auto val="1"/>
        <c:lblAlgn val="ctr"/>
        <c:lblOffset val="100"/>
        <c:noMultiLvlLbl val="0"/>
      </c:catAx>
      <c:valAx>
        <c:axId val="31769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6958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SSSW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886844200654693"/>
          <c:y val="0.15496187339228001"/>
          <c:w val="0.62785646760907332"/>
          <c:h val="0.6422202994053484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val>
            <c:numRef>
              <c:f>'summary graphs '!$B$188:$V$188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FC-4DEF-9CDE-F40AD4CFD9CF}"/>
            </c:ext>
          </c:extLst>
        </c:ser>
        <c:ser>
          <c:idx val="1"/>
          <c:order val="1"/>
          <c:tx>
            <c:strRef>
              <c:f>'summary graphs '!$A$189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val>
            <c:numRef>
              <c:f>'summary graphs '!$B$189:$V$189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FC-4DEF-9CDE-F40AD4CFD9CF}"/>
            </c:ext>
          </c:extLst>
        </c:ser>
        <c:ser>
          <c:idx val="2"/>
          <c:order val="2"/>
          <c:tx>
            <c:strRef>
              <c:f>'summary graphs '!$A$190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val>
            <c:numRef>
              <c:f>'summary graphs '!$B$190:$V$190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42FC-4DEF-9CDE-F40AD4CFD9CF}"/>
            </c:ext>
          </c:extLst>
        </c:ser>
        <c:ser>
          <c:idx val="3"/>
          <c:order val="3"/>
          <c:tx>
            <c:strRef>
              <c:f>'summary graphs '!$A$191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val>
            <c:numRef>
              <c:f>'summary graphs '!$B$191:$V$191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42FC-4DEF-9CDE-F40AD4CFD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029824"/>
        <c:axId val="318031360"/>
      </c:lineChart>
      <c:catAx>
        <c:axId val="31802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031360"/>
        <c:crosses val="autoZero"/>
        <c:auto val="1"/>
        <c:lblAlgn val="ctr"/>
        <c:lblOffset val="100"/>
        <c:noMultiLvlLbl val="0"/>
      </c:catAx>
      <c:valAx>
        <c:axId val="31803136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802982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77778446161427839"/>
          <c:y val="0.2973999553744015"/>
          <c:w val="0.22028844029131478"/>
          <c:h val="0.5513627188645923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Waterhouse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800478509053829"/>
          <c:y val="0.16128757198263424"/>
          <c:w val="0.53717423702965927"/>
          <c:h val="0.6128100630518207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'!$A$196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'!$B$195:$AH$195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'!$B$196:$AH$196</c:f>
              <c:numCache>
                <c:formatCode>0%</c:formatCode>
                <c:ptCount val="13"/>
                <c:pt idx="0">
                  <c:v>0.92900000000000005</c:v>
                </c:pt>
                <c:pt idx="1">
                  <c:v>1.0209999999999999</c:v>
                </c:pt>
                <c:pt idx="2">
                  <c:v>0.96599999999999997</c:v>
                </c:pt>
                <c:pt idx="3">
                  <c:v>0.92800000000000005</c:v>
                </c:pt>
                <c:pt idx="4">
                  <c:v>0.96199999999999997</c:v>
                </c:pt>
                <c:pt idx="5">
                  <c:v>0.88600000000000001</c:v>
                </c:pt>
                <c:pt idx="6">
                  <c:v>0.92</c:v>
                </c:pt>
                <c:pt idx="7">
                  <c:v>0.92700000000000005</c:v>
                </c:pt>
                <c:pt idx="8">
                  <c:v>0.9</c:v>
                </c:pt>
                <c:pt idx="9">
                  <c:v>0.88500000000000001</c:v>
                </c:pt>
                <c:pt idx="10">
                  <c:v>0.83599999999999997</c:v>
                </c:pt>
                <c:pt idx="11">
                  <c:v>0.86599999999999999</c:v>
                </c:pt>
                <c:pt idx="12">
                  <c:v>0.70899999999999996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FE-47A4-BF40-9BABA232E833}"/>
            </c:ext>
          </c:extLst>
        </c:ser>
        <c:ser>
          <c:idx val="1"/>
          <c:order val="1"/>
          <c:tx>
            <c:strRef>
              <c:f>'summary graphs '!$A$197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'!$B$195:$AH$195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'!$B$197:$AH$197</c:f>
              <c:numCache>
                <c:formatCode>0%</c:formatCode>
                <c:ptCount val="13"/>
                <c:pt idx="0">
                  <c:v>0.86799999999999999</c:v>
                </c:pt>
                <c:pt idx="1">
                  <c:v>0.88300000000000001</c:v>
                </c:pt>
                <c:pt idx="2">
                  <c:v>0.91800000000000004</c:v>
                </c:pt>
                <c:pt idx="3">
                  <c:v>0.98899999999999999</c:v>
                </c:pt>
                <c:pt idx="4">
                  <c:v>0.97799999999999998</c:v>
                </c:pt>
                <c:pt idx="5">
                  <c:v>0.95799999999999996</c:v>
                </c:pt>
                <c:pt idx="6">
                  <c:v>0.93100000000000005</c:v>
                </c:pt>
                <c:pt idx="7">
                  <c:v>0.97799999999999998</c:v>
                </c:pt>
                <c:pt idx="8">
                  <c:v>0.92900000000000005</c:v>
                </c:pt>
                <c:pt idx="9">
                  <c:v>0.84199999999999997</c:v>
                </c:pt>
                <c:pt idx="10">
                  <c:v>0.91200000000000003</c:v>
                </c:pt>
                <c:pt idx="11">
                  <c:v>0.91200000000000003</c:v>
                </c:pt>
                <c:pt idx="12">
                  <c:v>0.83899999999999997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FE-47A4-BF40-9BABA232E833}"/>
            </c:ext>
          </c:extLst>
        </c:ser>
        <c:ser>
          <c:idx val="2"/>
          <c:order val="2"/>
          <c:tx>
            <c:strRef>
              <c:f>'summary graphs '!$A$198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'!$B$195:$AH$195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'!$B$198:$AH$198</c:f>
              <c:numCache>
                <c:formatCode>0%</c:formatCode>
                <c:ptCount val="13"/>
                <c:pt idx="0">
                  <c:v>0.96</c:v>
                </c:pt>
                <c:pt idx="1">
                  <c:v>0.99199999999999999</c:v>
                </c:pt>
                <c:pt idx="2">
                  <c:v>0.99199999999999999</c:v>
                </c:pt>
                <c:pt idx="3">
                  <c:v>0.99199999999999999</c:v>
                </c:pt>
                <c:pt idx="4">
                  <c:v>0.96299999999999997</c:v>
                </c:pt>
                <c:pt idx="5">
                  <c:v>0.96799999999999997</c:v>
                </c:pt>
                <c:pt idx="6">
                  <c:v>0.98299999999999998</c:v>
                </c:pt>
                <c:pt idx="7">
                  <c:v>0.999</c:v>
                </c:pt>
                <c:pt idx="8">
                  <c:v>0.96499999999999997</c:v>
                </c:pt>
                <c:pt idx="9">
                  <c:v>0.97499999999999998</c:v>
                </c:pt>
                <c:pt idx="10">
                  <c:v>0.89900000000000002</c:v>
                </c:pt>
                <c:pt idx="11">
                  <c:v>0.87</c:v>
                </c:pt>
                <c:pt idx="12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E-47A4-BF40-9BABA232E833}"/>
            </c:ext>
          </c:extLst>
        </c:ser>
        <c:ser>
          <c:idx val="3"/>
          <c:order val="3"/>
          <c:tx>
            <c:strRef>
              <c:f>'summary graphs '!$A$199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'!$B$195:$AH$195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'!$B$199:$AH$199</c:f>
              <c:numCache>
                <c:formatCode>0%</c:formatCode>
                <c:ptCount val="13"/>
                <c:pt idx="0">
                  <c:v>0.999</c:v>
                </c:pt>
                <c:pt idx="1">
                  <c:v>0.997</c:v>
                </c:pt>
                <c:pt idx="2">
                  <c:v>1.069</c:v>
                </c:pt>
                <c:pt idx="3">
                  <c:v>1.0509999999999999</c:v>
                </c:pt>
                <c:pt idx="4">
                  <c:v>0.96799999999999997</c:v>
                </c:pt>
                <c:pt idx="5">
                  <c:v>1.4350000000000001</c:v>
                </c:pt>
                <c:pt idx="6">
                  <c:v>1.5</c:v>
                </c:pt>
                <c:pt idx="7">
                  <c:v>1.4850000000000001</c:v>
                </c:pt>
                <c:pt idx="8">
                  <c:v>1.3169999999999999</c:v>
                </c:pt>
                <c:pt idx="9">
                  <c:v>1.163</c:v>
                </c:pt>
                <c:pt idx="10">
                  <c:v>1.25</c:v>
                </c:pt>
                <c:pt idx="11">
                  <c:v>1.355</c:v>
                </c:pt>
                <c:pt idx="12">
                  <c:v>0.90300000000000002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FE-47A4-BF40-9BABA232E8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377792"/>
        <c:axId val="323379584"/>
      </c:lineChart>
      <c:catAx>
        <c:axId val="323377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379584"/>
        <c:crosses val="autoZero"/>
        <c:auto val="1"/>
        <c:lblAlgn val="ctr"/>
        <c:lblOffset val="100"/>
        <c:noMultiLvlLbl val="0"/>
      </c:catAx>
      <c:valAx>
        <c:axId val="32337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3777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Wbudd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91016758947534"/>
          <c:y val="0.18314905984835408"/>
          <c:w val="0.54086753290114353"/>
          <c:h val="0.597198799580384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'!$B$203:$AH$203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'!$B$204:$AH$204</c:f>
              <c:numCache>
                <c:formatCode>0%</c:formatCode>
                <c:ptCount val="13"/>
                <c:pt idx="0">
                  <c:v>1.0069999999999999</c:v>
                </c:pt>
                <c:pt idx="1">
                  <c:v>0.89200000000000002</c:v>
                </c:pt>
                <c:pt idx="2">
                  <c:v>0.84099999999999997</c:v>
                </c:pt>
                <c:pt idx="3">
                  <c:v>0.89</c:v>
                </c:pt>
                <c:pt idx="4">
                  <c:v>0.875</c:v>
                </c:pt>
                <c:pt idx="5">
                  <c:v>0.81799999999999995</c:v>
                </c:pt>
                <c:pt idx="6">
                  <c:v>0.80600000000000005</c:v>
                </c:pt>
                <c:pt idx="7">
                  <c:v>0.83299999999999996</c:v>
                </c:pt>
                <c:pt idx="8">
                  <c:v>0.94299999999999995</c:v>
                </c:pt>
                <c:pt idx="9">
                  <c:v>0.70299999999999996</c:v>
                </c:pt>
                <c:pt idx="10">
                  <c:v>0.77800000000000002</c:v>
                </c:pt>
                <c:pt idx="11">
                  <c:v>0.73299999999999998</c:v>
                </c:pt>
                <c:pt idx="12">
                  <c:v>0.70899999999999996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5-493C-954F-6860EA1D56A6}"/>
            </c:ext>
          </c:extLst>
        </c:ser>
        <c:ser>
          <c:idx val="1"/>
          <c:order val="1"/>
          <c:tx>
            <c:strRef>
              <c:f>'summary graphs '!$A$205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'!$B$203:$AH$203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'!$B$205:$AH$205</c:f>
              <c:numCache>
                <c:formatCode>0%</c:formatCode>
                <c:ptCount val="13"/>
                <c:pt idx="0">
                  <c:v>0.72</c:v>
                </c:pt>
                <c:pt idx="1">
                  <c:v>0.73699999999999999</c:v>
                </c:pt>
                <c:pt idx="2">
                  <c:v>0.97</c:v>
                </c:pt>
                <c:pt idx="3">
                  <c:v>0.80300000000000005</c:v>
                </c:pt>
                <c:pt idx="4">
                  <c:v>0.96799999999999997</c:v>
                </c:pt>
                <c:pt idx="5">
                  <c:v>1.016</c:v>
                </c:pt>
                <c:pt idx="6">
                  <c:v>1.1459999999999999</c:v>
                </c:pt>
                <c:pt idx="7">
                  <c:v>0.95199999999999996</c:v>
                </c:pt>
                <c:pt idx="8">
                  <c:v>1.0209999999999999</c:v>
                </c:pt>
                <c:pt idx="9">
                  <c:v>1.0189999999999999</c:v>
                </c:pt>
                <c:pt idx="10">
                  <c:v>0.90600000000000003</c:v>
                </c:pt>
                <c:pt idx="11">
                  <c:v>1</c:v>
                </c:pt>
                <c:pt idx="12">
                  <c:v>0.83899999999999997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5-493C-954F-6860EA1D56A6}"/>
            </c:ext>
          </c:extLst>
        </c:ser>
        <c:ser>
          <c:idx val="2"/>
          <c:order val="2"/>
          <c:tx>
            <c:strRef>
              <c:f>'summary graphs '!$A$206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'!$B$203:$AH$203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'!$B$206:$AH$206</c:f>
              <c:numCache>
                <c:formatCode>0%</c:formatCode>
                <c:ptCount val="13"/>
                <c:pt idx="0">
                  <c:v>0.99399999999999999</c:v>
                </c:pt>
                <c:pt idx="1">
                  <c:v>0.92800000000000005</c:v>
                </c:pt>
                <c:pt idx="2">
                  <c:v>0.88700000000000001</c:v>
                </c:pt>
                <c:pt idx="3">
                  <c:v>0.92100000000000004</c:v>
                </c:pt>
                <c:pt idx="4">
                  <c:v>0.90300000000000002</c:v>
                </c:pt>
                <c:pt idx="5">
                  <c:v>0.90900000000000003</c:v>
                </c:pt>
                <c:pt idx="6">
                  <c:v>0.91300000000000003</c:v>
                </c:pt>
                <c:pt idx="7">
                  <c:v>0.96699999999999997</c:v>
                </c:pt>
                <c:pt idx="8">
                  <c:v>0.9</c:v>
                </c:pt>
                <c:pt idx="9">
                  <c:v>0.91400000000000003</c:v>
                </c:pt>
                <c:pt idx="10">
                  <c:v>0.74299999999999999</c:v>
                </c:pt>
                <c:pt idx="11">
                  <c:v>0.86199999999999999</c:v>
                </c:pt>
                <c:pt idx="12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5-493C-954F-6860EA1D56A6}"/>
            </c:ext>
          </c:extLst>
        </c:ser>
        <c:ser>
          <c:idx val="3"/>
          <c:order val="3"/>
          <c:tx>
            <c:strRef>
              <c:f>'summary graphs '!$A$207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'!$B$203:$AH$203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'!$B$207:$AH$207</c:f>
              <c:numCache>
                <c:formatCode>0%</c:formatCode>
                <c:ptCount val="13"/>
                <c:pt idx="0">
                  <c:v>0.83299999999999996</c:v>
                </c:pt>
                <c:pt idx="1">
                  <c:v>1.1120000000000001</c:v>
                </c:pt>
                <c:pt idx="2">
                  <c:v>0.88700000000000001</c:v>
                </c:pt>
                <c:pt idx="3">
                  <c:v>0.96699999999999997</c:v>
                </c:pt>
                <c:pt idx="4">
                  <c:v>0.95199999999999996</c:v>
                </c:pt>
                <c:pt idx="5">
                  <c:v>0.96799999999999997</c:v>
                </c:pt>
                <c:pt idx="6">
                  <c:v>1.125</c:v>
                </c:pt>
                <c:pt idx="7">
                  <c:v>0.95199999999999996</c:v>
                </c:pt>
                <c:pt idx="8">
                  <c:v>0.98299999999999998</c:v>
                </c:pt>
                <c:pt idx="9">
                  <c:v>1.016</c:v>
                </c:pt>
                <c:pt idx="10">
                  <c:v>1.0169999999999999</c:v>
                </c:pt>
                <c:pt idx="11">
                  <c:v>1.012</c:v>
                </c:pt>
                <c:pt idx="12">
                  <c:v>0.90300000000000002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5-493C-954F-6860EA1D5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29120"/>
        <c:axId val="323430656"/>
      </c:lineChart>
      <c:catAx>
        <c:axId val="32342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30656"/>
        <c:crosses val="autoZero"/>
        <c:auto val="1"/>
        <c:lblAlgn val="ctr"/>
        <c:lblOffset val="100"/>
        <c:noMultiLvlLbl val="0"/>
      </c:catAx>
      <c:valAx>
        <c:axId val="323430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291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PAWMary Ward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'!$B$211:$AH$211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'!$B$212:$AH$212</c:f>
              <c:numCache>
                <c:formatCode>0%</c:formatCode>
                <c:ptCount val="13"/>
                <c:pt idx="0">
                  <c:v>0.9</c:v>
                </c:pt>
                <c:pt idx="1">
                  <c:v>0.82899999999999996</c:v>
                </c:pt>
                <c:pt idx="2">
                  <c:v>0.89100000000000001</c:v>
                </c:pt>
                <c:pt idx="3">
                  <c:v>0.90300000000000002</c:v>
                </c:pt>
                <c:pt idx="4">
                  <c:v>0.82499999999999996</c:v>
                </c:pt>
                <c:pt idx="5">
                  <c:v>0.93100000000000005</c:v>
                </c:pt>
                <c:pt idx="6">
                  <c:v>0.95799999999999996</c:v>
                </c:pt>
                <c:pt idx="7">
                  <c:v>0.93600000000000005</c:v>
                </c:pt>
                <c:pt idx="8">
                  <c:v>0.93200000000000005</c:v>
                </c:pt>
                <c:pt idx="9">
                  <c:v>0.94599999999999995</c:v>
                </c:pt>
                <c:pt idx="10">
                  <c:v>0.92600000000000005</c:v>
                </c:pt>
                <c:pt idx="11">
                  <c:v>0.92900000000000005</c:v>
                </c:pt>
                <c:pt idx="12">
                  <c:v>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'!$B$211:$AH$211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'!$B$213:$AH$213</c:f>
              <c:numCache>
                <c:formatCode>0%</c:formatCode>
                <c:ptCount val="13"/>
                <c:pt idx="0">
                  <c:v>0.64</c:v>
                </c:pt>
                <c:pt idx="1">
                  <c:v>0.73099999999999998</c:v>
                </c:pt>
                <c:pt idx="2">
                  <c:v>0.68600000000000005</c:v>
                </c:pt>
                <c:pt idx="3">
                  <c:v>0.50600000000000001</c:v>
                </c:pt>
                <c:pt idx="4">
                  <c:v>0.70699999999999996</c:v>
                </c:pt>
                <c:pt idx="5">
                  <c:v>0.78300000000000003</c:v>
                </c:pt>
                <c:pt idx="6">
                  <c:v>0.93300000000000005</c:v>
                </c:pt>
                <c:pt idx="7">
                  <c:v>0.73799999999999999</c:v>
                </c:pt>
                <c:pt idx="8">
                  <c:v>0.745</c:v>
                </c:pt>
                <c:pt idx="9">
                  <c:v>0.60499999999999998</c:v>
                </c:pt>
                <c:pt idx="10">
                  <c:v>0.59199999999999997</c:v>
                </c:pt>
                <c:pt idx="11">
                  <c:v>0.64900000000000002</c:v>
                </c:pt>
                <c:pt idx="12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'!$B$211:$AH$211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'!$B$214:$AH$214</c:f>
              <c:numCache>
                <c:formatCode>0%</c:formatCode>
                <c:ptCount val="13"/>
                <c:pt idx="0">
                  <c:v>0.89</c:v>
                </c:pt>
                <c:pt idx="1">
                  <c:v>0.83399999999999996</c:v>
                </c:pt>
                <c:pt idx="2">
                  <c:v>0.89800000000000002</c:v>
                </c:pt>
                <c:pt idx="3">
                  <c:v>0.92100000000000004</c:v>
                </c:pt>
                <c:pt idx="4">
                  <c:v>0.90100000000000002</c:v>
                </c:pt>
                <c:pt idx="5">
                  <c:v>0.92600000000000005</c:v>
                </c:pt>
                <c:pt idx="6">
                  <c:v>0.94399999999999995</c:v>
                </c:pt>
                <c:pt idx="7">
                  <c:v>0.92700000000000005</c:v>
                </c:pt>
                <c:pt idx="8">
                  <c:v>0.92800000000000005</c:v>
                </c:pt>
                <c:pt idx="9">
                  <c:v>0.92300000000000004</c:v>
                </c:pt>
                <c:pt idx="10">
                  <c:v>0.91800000000000004</c:v>
                </c:pt>
                <c:pt idx="11">
                  <c:v>0.91100000000000003</c:v>
                </c:pt>
                <c:pt idx="12">
                  <c:v>0.94199999999999995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'!$B$211:$AH$211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'!$B$215:$AH$215</c:f>
              <c:numCache>
                <c:formatCode>0%</c:formatCode>
                <c:ptCount val="13"/>
                <c:pt idx="0">
                  <c:v>0.69499999999999995</c:v>
                </c:pt>
                <c:pt idx="1">
                  <c:v>0.69799999999999995</c:v>
                </c:pt>
                <c:pt idx="2">
                  <c:v>0.71799999999999997</c:v>
                </c:pt>
                <c:pt idx="3">
                  <c:v>0.84599999999999997</c:v>
                </c:pt>
                <c:pt idx="4">
                  <c:v>0.83599999999999997</c:v>
                </c:pt>
                <c:pt idx="5">
                  <c:v>0.878</c:v>
                </c:pt>
                <c:pt idx="6">
                  <c:v>0.79200000000000004</c:v>
                </c:pt>
                <c:pt idx="7">
                  <c:v>0.72599999999999998</c:v>
                </c:pt>
                <c:pt idx="8">
                  <c:v>0.873</c:v>
                </c:pt>
                <c:pt idx="9">
                  <c:v>0.80300000000000005</c:v>
                </c:pt>
                <c:pt idx="10">
                  <c:v>0.64500000000000002</c:v>
                </c:pt>
                <c:pt idx="11">
                  <c:v>0.81499999999999995</c:v>
                </c:pt>
                <c:pt idx="12">
                  <c:v>0.74199999999999999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73408"/>
        <c:axId val="323474944"/>
      </c:lineChart>
      <c:catAx>
        <c:axId val="3234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74944"/>
        <c:crosses val="autoZero"/>
        <c:auto val="1"/>
        <c:lblAlgn val="ctr"/>
        <c:lblOffset val="100"/>
        <c:noMultiLvlLbl val="0"/>
      </c:catAx>
      <c:valAx>
        <c:axId val="323474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7340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B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'!$A$76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'!$B$75:$AH$75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'!$B$76:$AH$76</c:f>
              <c:numCache>
                <c:formatCode>0%</c:formatCode>
                <c:ptCount val="13"/>
                <c:pt idx="0">
                  <c:v>0.85</c:v>
                </c:pt>
                <c:pt idx="1">
                  <c:v>0.77500000000000002</c:v>
                </c:pt>
                <c:pt idx="2">
                  <c:v>0.85699999999999998</c:v>
                </c:pt>
                <c:pt idx="3">
                  <c:v>0.86299999999999999</c:v>
                </c:pt>
                <c:pt idx="4">
                  <c:v>0.872</c:v>
                </c:pt>
                <c:pt idx="5">
                  <c:v>0.89200000000000002</c:v>
                </c:pt>
                <c:pt idx="6">
                  <c:v>0.85799999999999998</c:v>
                </c:pt>
                <c:pt idx="7">
                  <c:v>0.86699999999999999</c:v>
                </c:pt>
                <c:pt idx="8">
                  <c:v>0.81499999999999995</c:v>
                </c:pt>
                <c:pt idx="9">
                  <c:v>0.86899999999999999</c:v>
                </c:pt>
                <c:pt idx="10">
                  <c:v>0.83399999999999996</c:v>
                </c:pt>
                <c:pt idx="11">
                  <c:v>0.78400000000000003</c:v>
                </c:pt>
                <c:pt idx="12">
                  <c:v>0.72899999999999998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95-4B54-A503-650B6E1718A7}"/>
            </c:ext>
          </c:extLst>
        </c:ser>
        <c:ser>
          <c:idx val="1"/>
          <c:order val="1"/>
          <c:tx>
            <c:strRef>
              <c:f>'summary graphs '!$A$77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'!$B$75:$AH$75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'!$B$77:$AH$77</c:f>
              <c:numCache>
                <c:formatCode>0%</c:formatCode>
                <c:ptCount val="13"/>
                <c:pt idx="0">
                  <c:v>0.90100000000000002</c:v>
                </c:pt>
                <c:pt idx="1">
                  <c:v>0.90300000000000002</c:v>
                </c:pt>
                <c:pt idx="2">
                  <c:v>0.94499999999999995</c:v>
                </c:pt>
                <c:pt idx="3">
                  <c:v>1.0069999999999999</c:v>
                </c:pt>
                <c:pt idx="4">
                  <c:v>1.0189999999999999</c:v>
                </c:pt>
                <c:pt idx="5">
                  <c:v>0.93600000000000005</c:v>
                </c:pt>
                <c:pt idx="6">
                  <c:v>0.89800000000000002</c:v>
                </c:pt>
                <c:pt idx="7">
                  <c:v>0.93799999999999994</c:v>
                </c:pt>
                <c:pt idx="8">
                  <c:v>0.94799999999999995</c:v>
                </c:pt>
                <c:pt idx="9">
                  <c:v>0.97399999999999998</c:v>
                </c:pt>
                <c:pt idx="10">
                  <c:v>0.98399999999999999</c:v>
                </c:pt>
                <c:pt idx="11">
                  <c:v>0.88600000000000001</c:v>
                </c:pt>
                <c:pt idx="12">
                  <c:v>0.97399999999999998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95-4B54-A503-650B6E1718A7}"/>
            </c:ext>
          </c:extLst>
        </c:ser>
        <c:ser>
          <c:idx val="2"/>
          <c:order val="2"/>
          <c:tx>
            <c:strRef>
              <c:f>'summary graphs '!$A$78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'!$B$75:$AH$75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'!$B$78:$AH$78</c:f>
              <c:numCache>
                <c:formatCode>0%</c:formatCode>
                <c:ptCount val="13"/>
                <c:pt idx="0">
                  <c:v>0.95299999999999996</c:v>
                </c:pt>
                <c:pt idx="1">
                  <c:v>1</c:v>
                </c:pt>
                <c:pt idx="2">
                  <c:v>1.008</c:v>
                </c:pt>
                <c:pt idx="3">
                  <c:v>0.98399999999999999</c:v>
                </c:pt>
                <c:pt idx="4">
                  <c:v>1.0049999999999999</c:v>
                </c:pt>
                <c:pt idx="5">
                  <c:v>1.024</c:v>
                </c:pt>
                <c:pt idx="6">
                  <c:v>1.0229999999999999</c:v>
                </c:pt>
                <c:pt idx="7">
                  <c:v>1.024</c:v>
                </c:pt>
                <c:pt idx="8">
                  <c:v>1</c:v>
                </c:pt>
                <c:pt idx="9">
                  <c:v>1</c:v>
                </c:pt>
                <c:pt idx="10">
                  <c:v>0.99199999999999999</c:v>
                </c:pt>
                <c:pt idx="11">
                  <c:v>0.99199999999999999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95-4B54-A503-650B6E1718A7}"/>
            </c:ext>
          </c:extLst>
        </c:ser>
        <c:ser>
          <c:idx val="3"/>
          <c:order val="3"/>
          <c:tx>
            <c:strRef>
              <c:f>'summary graphs '!$A$79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'!$B$75:$AH$75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'!$B$79:$AH$79</c:f>
              <c:numCache>
                <c:formatCode>0%</c:formatCode>
                <c:ptCount val="13"/>
                <c:pt idx="0">
                  <c:v>0.99199999999999999</c:v>
                </c:pt>
                <c:pt idx="1">
                  <c:v>1.083</c:v>
                </c:pt>
                <c:pt idx="2">
                  <c:v>1.0580000000000001</c:v>
                </c:pt>
                <c:pt idx="3">
                  <c:v>0.96699999999999997</c:v>
                </c:pt>
                <c:pt idx="4">
                  <c:v>0.95899999999999996</c:v>
                </c:pt>
                <c:pt idx="5">
                  <c:v>1</c:v>
                </c:pt>
                <c:pt idx="6">
                  <c:v>1.018</c:v>
                </c:pt>
                <c:pt idx="7">
                  <c:v>0.97699999999999998</c:v>
                </c:pt>
                <c:pt idx="8">
                  <c:v>1.008</c:v>
                </c:pt>
                <c:pt idx="9">
                  <c:v>1.02</c:v>
                </c:pt>
                <c:pt idx="10">
                  <c:v>1.008</c:v>
                </c:pt>
                <c:pt idx="11">
                  <c:v>0.99199999999999999</c:v>
                </c:pt>
                <c:pt idx="12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95-4B54-A503-650B6E171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21536"/>
        <c:axId val="323527424"/>
      </c:lineChart>
      <c:catAx>
        <c:axId val="323521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27424"/>
        <c:crosses val="autoZero"/>
        <c:auto val="1"/>
        <c:lblAlgn val="ctr"/>
        <c:lblOffset val="100"/>
        <c:noMultiLvlLbl val="0"/>
      </c:catAx>
      <c:valAx>
        <c:axId val="32352742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crossAx val="32352153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'!$B$219:$AH$219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'!$B$220:$AH$220</c:f>
              <c:numCache>
                <c:formatCode>0%</c:formatCode>
                <c:ptCount val="13"/>
                <c:pt idx="0">
                  <c:v>0.93899999999999995</c:v>
                </c:pt>
                <c:pt idx="1">
                  <c:v>0.90300000000000002</c:v>
                </c:pt>
                <c:pt idx="2">
                  <c:v>0.89400000000000002</c:v>
                </c:pt>
                <c:pt idx="3">
                  <c:v>0.89600000000000002</c:v>
                </c:pt>
                <c:pt idx="4">
                  <c:v>0.94099999999999995</c:v>
                </c:pt>
                <c:pt idx="5">
                  <c:v>0.95399999999999996</c:v>
                </c:pt>
                <c:pt idx="6">
                  <c:v>0.96699999999999997</c:v>
                </c:pt>
                <c:pt idx="7">
                  <c:v>0.90700000000000003</c:v>
                </c:pt>
                <c:pt idx="8">
                  <c:v>0.90700000000000003</c:v>
                </c:pt>
                <c:pt idx="9">
                  <c:v>0.91900000000000004</c:v>
                </c:pt>
                <c:pt idx="10">
                  <c:v>0.85699999999999998</c:v>
                </c:pt>
                <c:pt idx="11">
                  <c:v>0.77900000000000003</c:v>
                </c:pt>
                <c:pt idx="12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'!$B$219:$AH$219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'!$B$221:$AH$221</c:f>
              <c:numCache>
                <c:formatCode>0%</c:formatCode>
                <c:ptCount val="13"/>
                <c:pt idx="0">
                  <c:v>0.82899999999999996</c:v>
                </c:pt>
                <c:pt idx="1">
                  <c:v>0.80900000000000005</c:v>
                </c:pt>
                <c:pt idx="2">
                  <c:v>0.79100000000000004</c:v>
                </c:pt>
                <c:pt idx="3">
                  <c:v>0.74199999999999999</c:v>
                </c:pt>
                <c:pt idx="4">
                  <c:v>0.79800000000000004</c:v>
                </c:pt>
                <c:pt idx="5">
                  <c:v>0.68100000000000005</c:v>
                </c:pt>
                <c:pt idx="6">
                  <c:v>0.72899999999999998</c:v>
                </c:pt>
                <c:pt idx="7">
                  <c:v>0.7</c:v>
                </c:pt>
                <c:pt idx="8">
                  <c:v>0.86399999999999999</c:v>
                </c:pt>
                <c:pt idx="9">
                  <c:v>0.84199999999999997</c:v>
                </c:pt>
                <c:pt idx="10">
                  <c:v>0.52100000000000002</c:v>
                </c:pt>
                <c:pt idx="11">
                  <c:v>0.88200000000000001</c:v>
                </c:pt>
                <c:pt idx="12">
                  <c:v>0.88200000000000001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'!$B$219:$AH$219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'!$B$222:$AH$222</c:f>
              <c:numCache>
                <c:formatCode>0%</c:formatCode>
                <c:ptCount val="13"/>
                <c:pt idx="0">
                  <c:v>0.96899999999999997</c:v>
                </c:pt>
                <c:pt idx="1">
                  <c:v>0.97899999999999998</c:v>
                </c:pt>
                <c:pt idx="2">
                  <c:v>0.98599999999999999</c:v>
                </c:pt>
                <c:pt idx="3">
                  <c:v>0.95299999999999996</c:v>
                </c:pt>
                <c:pt idx="4">
                  <c:v>1.006</c:v>
                </c:pt>
                <c:pt idx="5">
                  <c:v>1.004</c:v>
                </c:pt>
                <c:pt idx="6">
                  <c:v>0.99099999999999999</c:v>
                </c:pt>
                <c:pt idx="7">
                  <c:v>1.0049999999999999</c:v>
                </c:pt>
                <c:pt idx="8">
                  <c:v>0.98799999999999999</c:v>
                </c:pt>
                <c:pt idx="9">
                  <c:v>0.98399999999999999</c:v>
                </c:pt>
                <c:pt idx="10">
                  <c:v>0.84599999999999997</c:v>
                </c:pt>
                <c:pt idx="11">
                  <c:v>0.872</c:v>
                </c:pt>
                <c:pt idx="12">
                  <c:v>0.84799999999999998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'!$B$219:$AH$219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'!$B$223:$AH$223</c:f>
              <c:numCache>
                <c:formatCode>0%</c:formatCode>
                <c:ptCount val="13"/>
                <c:pt idx="0">
                  <c:v>0.876</c:v>
                </c:pt>
                <c:pt idx="1">
                  <c:v>1.022</c:v>
                </c:pt>
                <c:pt idx="2">
                  <c:v>0.89700000000000002</c:v>
                </c:pt>
                <c:pt idx="3">
                  <c:v>0.85199999999999998</c:v>
                </c:pt>
                <c:pt idx="4">
                  <c:v>0.89600000000000002</c:v>
                </c:pt>
                <c:pt idx="5">
                  <c:v>0.84199999999999997</c:v>
                </c:pt>
                <c:pt idx="6">
                  <c:v>0.85199999999999998</c:v>
                </c:pt>
                <c:pt idx="7">
                  <c:v>0.89200000000000002</c:v>
                </c:pt>
                <c:pt idx="8">
                  <c:v>0.86499999999999999</c:v>
                </c:pt>
                <c:pt idx="9">
                  <c:v>0.91700000000000004</c:v>
                </c:pt>
                <c:pt idx="10">
                  <c:v>0.93</c:v>
                </c:pt>
                <c:pt idx="11">
                  <c:v>0.97199999999999998</c:v>
                </c:pt>
                <c:pt idx="12">
                  <c:v>0.91700000000000004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83360"/>
        <c:axId val="323585152"/>
      </c:lineChart>
      <c:catAx>
        <c:axId val="3235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85152"/>
        <c:crosses val="autoZero"/>
        <c:auto val="1"/>
        <c:lblAlgn val="ctr"/>
        <c:lblOffset val="100"/>
        <c:noMultiLvlLbl val="0"/>
      </c:catAx>
      <c:valAx>
        <c:axId val="32358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58336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Cardiac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1041518472982"/>
          <c:y val="0.1667871541826457"/>
          <c:w val="0.53537356611804532"/>
          <c:h val="0.6116160209215725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'!$B$19:$AH$19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'!$B$20:$AH$20</c:f>
              <c:numCache>
                <c:formatCode>0%</c:formatCode>
                <c:ptCount val="13"/>
                <c:pt idx="0">
                  <c:v>0.97399999999999998</c:v>
                </c:pt>
                <c:pt idx="1">
                  <c:v>1.014</c:v>
                </c:pt>
                <c:pt idx="2">
                  <c:v>1.0029999999999999</c:v>
                </c:pt>
                <c:pt idx="3">
                  <c:v>0.99</c:v>
                </c:pt>
                <c:pt idx="4">
                  <c:v>0.93700000000000006</c:v>
                </c:pt>
                <c:pt idx="5">
                  <c:v>0.98099999999999998</c:v>
                </c:pt>
                <c:pt idx="6">
                  <c:v>0.92900000000000005</c:v>
                </c:pt>
                <c:pt idx="7">
                  <c:v>0.93</c:v>
                </c:pt>
                <c:pt idx="8">
                  <c:v>0.86299999999999999</c:v>
                </c:pt>
                <c:pt idx="9">
                  <c:v>0.82799999999999996</c:v>
                </c:pt>
                <c:pt idx="10">
                  <c:v>0.85199999999999998</c:v>
                </c:pt>
                <c:pt idx="11">
                  <c:v>0.80600000000000005</c:v>
                </c:pt>
                <c:pt idx="12">
                  <c:v>0.82899999999999996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4-4C12-8B70-1FC3BE4079F4}"/>
            </c:ext>
          </c:extLst>
        </c:ser>
        <c:ser>
          <c:idx val="1"/>
          <c:order val="1"/>
          <c:tx>
            <c:strRef>
              <c:f>'summary graphs '!$A$21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'!$B$19:$AH$19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'!$B$21:$AH$21</c:f>
              <c:numCache>
                <c:formatCode>0%</c:formatCode>
                <c:ptCount val="13"/>
                <c:pt idx="0">
                  <c:v>0.81699999999999995</c:v>
                </c:pt>
                <c:pt idx="1">
                  <c:v>0.78800000000000003</c:v>
                </c:pt>
                <c:pt idx="2">
                  <c:v>0.88500000000000001</c:v>
                </c:pt>
                <c:pt idx="3">
                  <c:v>0.89300000000000002</c:v>
                </c:pt>
                <c:pt idx="4">
                  <c:v>0.91500000000000004</c:v>
                </c:pt>
                <c:pt idx="5">
                  <c:v>0.95899999999999996</c:v>
                </c:pt>
                <c:pt idx="6">
                  <c:v>0.90800000000000003</c:v>
                </c:pt>
                <c:pt idx="7">
                  <c:v>0.89500000000000002</c:v>
                </c:pt>
                <c:pt idx="8">
                  <c:v>0.86199999999999999</c:v>
                </c:pt>
                <c:pt idx="9">
                  <c:v>0.85399999999999998</c:v>
                </c:pt>
                <c:pt idx="10">
                  <c:v>0.85199999999999998</c:v>
                </c:pt>
                <c:pt idx="11">
                  <c:v>0.90300000000000002</c:v>
                </c:pt>
                <c:pt idx="12">
                  <c:v>0.85699999999999998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4-4C12-8B70-1FC3BE4079F4}"/>
            </c:ext>
          </c:extLst>
        </c:ser>
        <c:ser>
          <c:idx val="2"/>
          <c:order val="2"/>
          <c:tx>
            <c:strRef>
              <c:f>'summary graphs '!$A$22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'!$B$19:$AH$19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'!$B$22:$AH$22</c:f>
              <c:numCache>
                <c:formatCode>0%</c:formatCode>
                <c:ptCount val="13"/>
                <c:pt idx="0">
                  <c:v>1.0009999999999999</c:v>
                </c:pt>
                <c:pt idx="1">
                  <c:v>1.0069999999999999</c:v>
                </c:pt>
                <c:pt idx="2">
                  <c:v>0.999</c:v>
                </c:pt>
                <c:pt idx="3">
                  <c:v>0.98799999999999999</c:v>
                </c:pt>
                <c:pt idx="4">
                  <c:v>1.0009999999999999</c:v>
                </c:pt>
                <c:pt idx="5">
                  <c:v>0.97699999999999998</c:v>
                </c:pt>
                <c:pt idx="6">
                  <c:v>0.99199999999999999</c:v>
                </c:pt>
                <c:pt idx="7">
                  <c:v>1.0129999999999999</c:v>
                </c:pt>
                <c:pt idx="8">
                  <c:v>0.99299999999999999</c:v>
                </c:pt>
                <c:pt idx="9">
                  <c:v>0.99399999999999999</c:v>
                </c:pt>
                <c:pt idx="10">
                  <c:v>0.98699999999999999</c:v>
                </c:pt>
                <c:pt idx="11">
                  <c:v>0.98699999999999999</c:v>
                </c:pt>
                <c:pt idx="12">
                  <c:v>0.98099999999999998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94-4C12-8B70-1FC3BE4079F4}"/>
            </c:ext>
          </c:extLst>
        </c:ser>
        <c:ser>
          <c:idx val="3"/>
          <c:order val="3"/>
          <c:tx>
            <c:strRef>
              <c:f>'summary graphs '!$A$23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'!$B$19:$AH$19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'!$B$23:$AH$23</c:f>
              <c:numCache>
                <c:formatCode>0%</c:formatCode>
                <c:ptCount val="13"/>
                <c:pt idx="0">
                  <c:v>1</c:v>
                </c:pt>
                <c:pt idx="1">
                  <c:v>1.012</c:v>
                </c:pt>
                <c:pt idx="2">
                  <c:v>0.95699999999999996</c:v>
                </c:pt>
                <c:pt idx="3">
                  <c:v>1</c:v>
                </c:pt>
                <c:pt idx="4">
                  <c:v>0.96599999999999997</c:v>
                </c:pt>
                <c:pt idx="5">
                  <c:v>0.98899999999999999</c:v>
                </c:pt>
                <c:pt idx="6">
                  <c:v>1.0369999999999999</c:v>
                </c:pt>
                <c:pt idx="7">
                  <c:v>1.0309999999999999</c:v>
                </c:pt>
                <c:pt idx="8">
                  <c:v>0.95599999999999996</c:v>
                </c:pt>
                <c:pt idx="9">
                  <c:v>1.0109999999999999</c:v>
                </c:pt>
                <c:pt idx="10">
                  <c:v>0.96699999999999997</c:v>
                </c:pt>
                <c:pt idx="11">
                  <c:v>0.98899999999999999</c:v>
                </c:pt>
                <c:pt idx="12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94-4C12-8B70-1FC3BE407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50208"/>
        <c:axId val="221176576"/>
      </c:lineChart>
      <c:catAx>
        <c:axId val="2211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1176576"/>
        <c:crosses val="autoZero"/>
        <c:auto val="1"/>
        <c:lblAlgn val="ctr"/>
        <c:lblOffset val="100"/>
        <c:noMultiLvlLbl val="0"/>
      </c:catAx>
      <c:valAx>
        <c:axId val="2211765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11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Charlotte</a:t>
            </a:r>
          </a:p>
        </c:rich>
      </c:tx>
      <c:layout>
        <c:manualLayout>
          <c:xMode val="edge"/>
          <c:yMode val="edge"/>
          <c:x val="0.45279057559665509"/>
          <c:y val="4.66926070038910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82834300821384"/>
          <c:y val="0.14778094321957549"/>
          <c:w val="0.53585805199007663"/>
          <c:h val="0.6319205006608350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'!$B$27:$AH$27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'!$B$28:$AH$28</c:f>
              <c:numCache>
                <c:formatCode>0%</c:formatCode>
                <c:ptCount val="13"/>
                <c:pt idx="0">
                  <c:v>0.85499999999999998</c:v>
                </c:pt>
                <c:pt idx="1">
                  <c:v>0.88200000000000001</c:v>
                </c:pt>
                <c:pt idx="2">
                  <c:v>0.86699999999999999</c:v>
                </c:pt>
                <c:pt idx="3">
                  <c:v>0.90500000000000003</c:v>
                </c:pt>
                <c:pt idx="4">
                  <c:v>0.83399999999999996</c:v>
                </c:pt>
                <c:pt idx="5">
                  <c:v>0.81899999999999995</c:v>
                </c:pt>
                <c:pt idx="6">
                  <c:v>0.72399999999999998</c:v>
                </c:pt>
                <c:pt idx="7">
                  <c:v>0.80700000000000005</c:v>
                </c:pt>
                <c:pt idx="8">
                  <c:v>0.76200000000000001</c:v>
                </c:pt>
                <c:pt idx="9">
                  <c:v>0.75700000000000001</c:v>
                </c:pt>
                <c:pt idx="10">
                  <c:v>0.66</c:v>
                </c:pt>
                <c:pt idx="11">
                  <c:v>0.68500000000000005</c:v>
                </c:pt>
                <c:pt idx="12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A9-4F22-8668-E3297E2A54B9}"/>
            </c:ext>
          </c:extLst>
        </c:ser>
        <c:ser>
          <c:idx val="1"/>
          <c:order val="1"/>
          <c:tx>
            <c:strRef>
              <c:f>'summary graphs '!$A$29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'!$B$27:$AH$27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'!$B$29:$AH$29</c:f>
              <c:numCache>
                <c:formatCode>0%</c:formatCode>
                <c:ptCount val="13"/>
                <c:pt idx="0">
                  <c:v>1.008</c:v>
                </c:pt>
                <c:pt idx="1">
                  <c:v>0.999</c:v>
                </c:pt>
                <c:pt idx="2">
                  <c:v>1.046</c:v>
                </c:pt>
                <c:pt idx="3">
                  <c:v>1.002</c:v>
                </c:pt>
                <c:pt idx="4">
                  <c:v>0.96899999999999997</c:v>
                </c:pt>
                <c:pt idx="5">
                  <c:v>0.92300000000000004</c:v>
                </c:pt>
                <c:pt idx="6">
                  <c:v>0.92200000000000004</c:v>
                </c:pt>
                <c:pt idx="7">
                  <c:v>0.88700000000000001</c:v>
                </c:pt>
                <c:pt idx="8">
                  <c:v>0.52500000000000002</c:v>
                </c:pt>
                <c:pt idx="9">
                  <c:v>1.022</c:v>
                </c:pt>
                <c:pt idx="10">
                  <c:v>0.94399999999999995</c:v>
                </c:pt>
                <c:pt idx="11">
                  <c:v>0.97199999999999998</c:v>
                </c:pt>
                <c:pt idx="12">
                  <c:v>0.995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A9-4F22-8668-E3297E2A54B9}"/>
            </c:ext>
          </c:extLst>
        </c:ser>
        <c:ser>
          <c:idx val="2"/>
          <c:order val="2"/>
          <c:tx>
            <c:strRef>
              <c:f>'summary graphs '!$A$30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'!$B$27:$AH$27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'!$B$30:$AH$30</c:f>
              <c:numCache>
                <c:formatCode>0%</c:formatCode>
                <c:ptCount val="13"/>
                <c:pt idx="0">
                  <c:v>0.99</c:v>
                </c:pt>
                <c:pt idx="1">
                  <c:v>1</c:v>
                </c:pt>
                <c:pt idx="2">
                  <c:v>1</c:v>
                </c:pt>
                <c:pt idx="3">
                  <c:v>1.0009999999999999</c:v>
                </c:pt>
                <c:pt idx="4">
                  <c:v>1</c:v>
                </c:pt>
                <c:pt idx="5">
                  <c:v>0.98099999999999998</c:v>
                </c:pt>
                <c:pt idx="6">
                  <c:v>1</c:v>
                </c:pt>
                <c:pt idx="7">
                  <c:v>0.97799999999999998</c:v>
                </c:pt>
                <c:pt idx="8">
                  <c:v>0.91900000000000004</c:v>
                </c:pt>
                <c:pt idx="9">
                  <c:v>0.99</c:v>
                </c:pt>
                <c:pt idx="10">
                  <c:v>0.96799999999999997</c:v>
                </c:pt>
                <c:pt idx="11">
                  <c:v>0.96799999999999997</c:v>
                </c:pt>
                <c:pt idx="12">
                  <c:v>0.97899999999999998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9-4F22-8668-E3297E2A54B9}"/>
            </c:ext>
          </c:extLst>
        </c:ser>
        <c:ser>
          <c:idx val="3"/>
          <c:order val="3"/>
          <c:tx>
            <c:strRef>
              <c:f>'summary graphs '!$A$31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'!$B$27:$AH$27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'!$B$31:$AH$31</c:f>
              <c:numCache>
                <c:formatCode>0%</c:formatCode>
                <c:ptCount val="13"/>
                <c:pt idx="0">
                  <c:v>1.032</c:v>
                </c:pt>
                <c:pt idx="1">
                  <c:v>1.0149999999999999</c:v>
                </c:pt>
                <c:pt idx="2">
                  <c:v>1.018</c:v>
                </c:pt>
                <c:pt idx="3">
                  <c:v>1.0680000000000001</c:v>
                </c:pt>
                <c:pt idx="4">
                  <c:v>1.018</c:v>
                </c:pt>
                <c:pt idx="5">
                  <c:v>0.877</c:v>
                </c:pt>
                <c:pt idx="6">
                  <c:v>0.92900000000000005</c:v>
                </c:pt>
                <c:pt idx="7">
                  <c:v>0.82499999999999996</c:v>
                </c:pt>
                <c:pt idx="8">
                  <c:v>0.88300000000000001</c:v>
                </c:pt>
                <c:pt idx="9">
                  <c:v>1.032</c:v>
                </c:pt>
                <c:pt idx="10">
                  <c:v>0.877</c:v>
                </c:pt>
                <c:pt idx="11">
                  <c:v>0.98499999999999999</c:v>
                </c:pt>
                <c:pt idx="12">
                  <c:v>1.016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9-4F22-8668-E3297E2A5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487872"/>
        <c:axId val="243489408"/>
      </c:lineChart>
      <c:catAx>
        <c:axId val="243487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3489408"/>
        <c:crosses val="autoZero"/>
        <c:auto val="1"/>
        <c:lblAlgn val="ctr"/>
        <c:lblOffset val="100"/>
        <c:noMultiLvlLbl val="0"/>
      </c:catAx>
      <c:valAx>
        <c:axId val="24348940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348787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Cheselden</a:t>
            </a:r>
          </a:p>
        </c:rich>
      </c:tx>
      <c:layout>
        <c:manualLayout>
          <c:xMode val="edge"/>
          <c:yMode val="edge"/>
          <c:x val="0.56455555555555559"/>
          <c:y val="7.26329442282749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525157715657025"/>
          <c:y val="0.1667871541826457"/>
          <c:w val="0.55868910221838708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'!$A$36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'!$B$35:$AH$35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'!$B$36:$AH$36</c:f>
              <c:numCache>
                <c:formatCode>0%</c:formatCode>
                <c:ptCount val="13"/>
                <c:pt idx="0">
                  <c:v>0.81299999999999994</c:v>
                </c:pt>
                <c:pt idx="1">
                  <c:v>0.75700000000000001</c:v>
                </c:pt>
                <c:pt idx="2">
                  <c:v>0.80200000000000005</c:v>
                </c:pt>
                <c:pt idx="3">
                  <c:v>0.71299999999999997</c:v>
                </c:pt>
                <c:pt idx="4">
                  <c:v>0.71799999999999997</c:v>
                </c:pt>
                <c:pt idx="5">
                  <c:v>0.77400000000000002</c:v>
                </c:pt>
                <c:pt idx="6">
                  <c:v>0.85099999999999998</c:v>
                </c:pt>
                <c:pt idx="7">
                  <c:v>0.81399999999999995</c:v>
                </c:pt>
                <c:pt idx="8">
                  <c:v>0.80600000000000005</c:v>
                </c:pt>
                <c:pt idx="9">
                  <c:v>0.73899999999999999</c:v>
                </c:pt>
                <c:pt idx="10">
                  <c:v>0.89500000000000002</c:v>
                </c:pt>
                <c:pt idx="11">
                  <c:v>0.69</c:v>
                </c:pt>
                <c:pt idx="12">
                  <c:v>0.70899999999999996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5-471B-9F69-2B8437AF8372}"/>
            </c:ext>
          </c:extLst>
        </c:ser>
        <c:ser>
          <c:idx val="1"/>
          <c:order val="1"/>
          <c:tx>
            <c:strRef>
              <c:f>'summary graphs '!$A$37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'!$B$35:$AH$35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'!$B$37:$AH$37</c:f>
              <c:numCache>
                <c:formatCode>0%</c:formatCode>
                <c:ptCount val="13"/>
                <c:pt idx="0">
                  <c:v>0.89500000000000002</c:v>
                </c:pt>
                <c:pt idx="1">
                  <c:v>0.93400000000000005</c:v>
                </c:pt>
                <c:pt idx="2">
                  <c:v>0.91300000000000003</c:v>
                </c:pt>
                <c:pt idx="3">
                  <c:v>0.95099999999999996</c:v>
                </c:pt>
                <c:pt idx="4">
                  <c:v>0.89700000000000002</c:v>
                </c:pt>
                <c:pt idx="5">
                  <c:v>0.94199999999999995</c:v>
                </c:pt>
                <c:pt idx="6">
                  <c:v>0.97099999999999997</c:v>
                </c:pt>
                <c:pt idx="7">
                  <c:v>0.95599999999999996</c:v>
                </c:pt>
                <c:pt idx="8">
                  <c:v>0.91600000000000004</c:v>
                </c:pt>
                <c:pt idx="9">
                  <c:v>0.876</c:v>
                </c:pt>
                <c:pt idx="10">
                  <c:v>0.82</c:v>
                </c:pt>
                <c:pt idx="11">
                  <c:v>0.88700000000000001</c:v>
                </c:pt>
                <c:pt idx="12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5-471B-9F69-2B8437AF8372}"/>
            </c:ext>
          </c:extLst>
        </c:ser>
        <c:ser>
          <c:idx val="2"/>
          <c:order val="2"/>
          <c:tx>
            <c:strRef>
              <c:f>'summary graphs '!$A$38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'!$B$35:$AH$35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'!$B$38:$AH$38</c:f>
              <c:numCache>
                <c:formatCode>0%</c:formatCode>
                <c:ptCount val="13"/>
                <c:pt idx="0">
                  <c:v>0.72799999999999998</c:v>
                </c:pt>
                <c:pt idx="1">
                  <c:v>0.73</c:v>
                </c:pt>
                <c:pt idx="2">
                  <c:v>0.71399999999999997</c:v>
                </c:pt>
                <c:pt idx="3">
                  <c:v>0.68899999999999995</c:v>
                </c:pt>
                <c:pt idx="4">
                  <c:v>0.82699999999999996</c:v>
                </c:pt>
                <c:pt idx="5">
                  <c:v>0.94599999999999995</c:v>
                </c:pt>
                <c:pt idx="6">
                  <c:v>0.95099999999999996</c:v>
                </c:pt>
                <c:pt idx="7">
                  <c:v>0.91100000000000003</c:v>
                </c:pt>
                <c:pt idx="8">
                  <c:v>0.878</c:v>
                </c:pt>
                <c:pt idx="9">
                  <c:v>0.91300000000000003</c:v>
                </c:pt>
                <c:pt idx="10">
                  <c:v>0.93300000000000005</c:v>
                </c:pt>
                <c:pt idx="11">
                  <c:v>0.95699999999999996</c:v>
                </c:pt>
                <c:pt idx="12">
                  <c:v>0.879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5-471B-9F69-2B8437AF8372}"/>
            </c:ext>
          </c:extLst>
        </c:ser>
        <c:ser>
          <c:idx val="3"/>
          <c:order val="3"/>
          <c:tx>
            <c:strRef>
              <c:f>'summary graphs '!$A$39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'!$B$35:$AH$35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'!$B$39:$AH$39</c:f>
              <c:numCache>
                <c:formatCode>0%</c:formatCode>
                <c:ptCount val="13"/>
                <c:pt idx="0">
                  <c:v>1.0309999999999999</c:v>
                </c:pt>
                <c:pt idx="1">
                  <c:v>1.0169999999999999</c:v>
                </c:pt>
                <c:pt idx="2">
                  <c:v>1.2270000000000001</c:v>
                </c:pt>
                <c:pt idx="3">
                  <c:v>1.355</c:v>
                </c:pt>
                <c:pt idx="4">
                  <c:v>1.0649999999999999</c:v>
                </c:pt>
                <c:pt idx="5">
                  <c:v>1.0649999999999999</c:v>
                </c:pt>
                <c:pt idx="6">
                  <c:v>1.073</c:v>
                </c:pt>
                <c:pt idx="7">
                  <c:v>1.0649999999999999</c:v>
                </c:pt>
                <c:pt idx="8">
                  <c:v>1.119</c:v>
                </c:pt>
                <c:pt idx="9">
                  <c:v>0.98199999999999998</c:v>
                </c:pt>
                <c:pt idx="10">
                  <c:v>1</c:v>
                </c:pt>
                <c:pt idx="11">
                  <c:v>0.95199999999999996</c:v>
                </c:pt>
                <c:pt idx="12">
                  <c:v>1.1779999999999999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15-471B-9F69-2B8437AF8372}"/>
            </c:ext>
          </c:extLst>
        </c:ser>
        <c:ser>
          <c:idx val="4"/>
          <c:order val="4"/>
          <c:tx>
            <c:strRef>
              <c:f>'summary graphs '!$A$40</c:f>
              <c:strCache>
                <c:ptCount val="1"/>
                <c:pt idx="0">
                  <c:v>Average Midnight Bedstate</c:v>
                </c:pt>
              </c:strCache>
            </c:strRef>
          </c:tx>
          <c:marker>
            <c:symbol val="none"/>
          </c:marker>
          <c:cat>
            <c:strRef>
              <c:f>'summary graphs '!$B$35:$AH$35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'!$B$40:$AH$40</c:f>
              <c:numCache>
                <c:formatCode>0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15-471B-9F69-2B8437AF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260096"/>
        <c:axId val="246261632"/>
      </c:lineChart>
      <c:catAx>
        <c:axId val="246260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261632"/>
        <c:crosses val="autoZero"/>
        <c:auto val="1"/>
        <c:lblAlgn val="ctr"/>
        <c:lblOffset val="100"/>
        <c:noMultiLvlLbl val="0"/>
      </c:catAx>
      <c:valAx>
        <c:axId val="24626163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26009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641704751940978"/>
          <c:y val="0.31403739902162037"/>
          <c:w val="0.33358303670945244"/>
          <c:h val="0.60973876460388299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Childrens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'!$A$44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'!$B$43:$AH$43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'!$B$44:$AH$44</c:f>
              <c:numCache>
                <c:formatCode>0%</c:formatCode>
                <c:ptCount val="13"/>
                <c:pt idx="0">
                  <c:v>0.76500000000000001</c:v>
                </c:pt>
                <c:pt idx="1">
                  <c:v>0.79600000000000004</c:v>
                </c:pt>
                <c:pt idx="2">
                  <c:v>0.89900000000000002</c:v>
                </c:pt>
                <c:pt idx="3">
                  <c:v>0.86099999999999999</c:v>
                </c:pt>
                <c:pt idx="4">
                  <c:v>0.89100000000000001</c:v>
                </c:pt>
                <c:pt idx="5">
                  <c:v>0.99</c:v>
                </c:pt>
                <c:pt idx="6">
                  <c:v>0.96099999999999997</c:v>
                </c:pt>
                <c:pt idx="7">
                  <c:v>1.262</c:v>
                </c:pt>
                <c:pt idx="8">
                  <c:v>1.1950000000000001</c:v>
                </c:pt>
                <c:pt idx="9">
                  <c:v>0.85599999999999998</c:v>
                </c:pt>
                <c:pt idx="10">
                  <c:v>0.84899999999999998</c:v>
                </c:pt>
                <c:pt idx="11">
                  <c:v>0.82799999999999996</c:v>
                </c:pt>
                <c:pt idx="12">
                  <c:v>0.84099999999999997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E7-4D1D-BAA4-C1FA0F8D8B6A}"/>
            </c:ext>
          </c:extLst>
        </c:ser>
        <c:ser>
          <c:idx val="1"/>
          <c:order val="1"/>
          <c:tx>
            <c:strRef>
              <c:f>'summary graphs '!$A$45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'!$B$43:$AH$43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'!$B$45:$AH$45</c:f>
              <c:numCache>
                <c:formatCode>0%</c:formatCode>
                <c:ptCount val="13"/>
                <c:pt idx="0">
                  <c:v>0.48099999999999998</c:v>
                </c:pt>
                <c:pt idx="1">
                  <c:v>0.47799999999999998</c:v>
                </c:pt>
                <c:pt idx="2">
                  <c:v>0.34399999999999997</c:v>
                </c:pt>
                <c:pt idx="3">
                  <c:v>0.34100000000000003</c:v>
                </c:pt>
                <c:pt idx="4">
                  <c:v>0.36199999999999999</c:v>
                </c:pt>
                <c:pt idx="5">
                  <c:v>0.49099999999999999</c:v>
                </c:pt>
                <c:pt idx="6">
                  <c:v>0.45500000000000002</c:v>
                </c:pt>
                <c:pt idx="7">
                  <c:v>0.51100000000000001</c:v>
                </c:pt>
                <c:pt idx="8">
                  <c:v>0.6</c:v>
                </c:pt>
                <c:pt idx="9">
                  <c:v>0.52500000000000002</c:v>
                </c:pt>
                <c:pt idx="10">
                  <c:v>0.55200000000000005</c:v>
                </c:pt>
                <c:pt idx="11">
                  <c:v>0.46400000000000002</c:v>
                </c:pt>
                <c:pt idx="12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E7-4D1D-BAA4-C1FA0F8D8B6A}"/>
            </c:ext>
          </c:extLst>
        </c:ser>
        <c:ser>
          <c:idx val="2"/>
          <c:order val="2"/>
          <c:tx>
            <c:strRef>
              <c:f>'summary graphs '!$A$46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'!$B$43:$AH$43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'!$B$46:$AH$46</c:f>
              <c:numCache>
                <c:formatCode>0%</c:formatCode>
                <c:ptCount val="13"/>
                <c:pt idx="0">
                  <c:v>1.0269999999999999</c:v>
                </c:pt>
                <c:pt idx="1">
                  <c:v>1.07</c:v>
                </c:pt>
                <c:pt idx="2">
                  <c:v>1.071</c:v>
                </c:pt>
                <c:pt idx="3">
                  <c:v>1.1000000000000001</c:v>
                </c:pt>
                <c:pt idx="4">
                  <c:v>1.079</c:v>
                </c:pt>
                <c:pt idx="5">
                  <c:v>1.153</c:v>
                </c:pt>
                <c:pt idx="6">
                  <c:v>1.1599999999999999</c:v>
                </c:pt>
                <c:pt idx="7">
                  <c:v>0.94499999999999995</c:v>
                </c:pt>
                <c:pt idx="8">
                  <c:v>0.746</c:v>
                </c:pt>
                <c:pt idx="9">
                  <c:v>0.69499999999999995</c:v>
                </c:pt>
                <c:pt idx="10">
                  <c:v>0.58499999999999996</c:v>
                </c:pt>
                <c:pt idx="11">
                  <c:v>0.71399999999999997</c:v>
                </c:pt>
                <c:pt idx="12">
                  <c:v>0.71599999999999997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E7-4D1D-BAA4-C1FA0F8D8B6A}"/>
            </c:ext>
          </c:extLst>
        </c:ser>
        <c:ser>
          <c:idx val="3"/>
          <c:order val="3"/>
          <c:tx>
            <c:strRef>
              <c:f>'summary graphs '!$A$47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'!$B$43:$AH$43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'!$B$47:$AH$47</c:f>
              <c:numCache>
                <c:formatCode>0%</c:formatCode>
                <c:ptCount val="13"/>
                <c:pt idx="0">
                  <c:v>0.56899999999999995</c:v>
                </c:pt>
                <c:pt idx="1">
                  <c:v>0.60899999999999999</c:v>
                </c:pt>
                <c:pt idx="2">
                  <c:v>0.44400000000000001</c:v>
                </c:pt>
                <c:pt idx="3">
                  <c:v>0.625</c:v>
                </c:pt>
                <c:pt idx="4">
                  <c:v>0.42699999999999999</c:v>
                </c:pt>
                <c:pt idx="5">
                  <c:v>0.69399999999999995</c:v>
                </c:pt>
                <c:pt idx="6">
                  <c:v>0.71099999999999997</c:v>
                </c:pt>
                <c:pt idx="7">
                  <c:v>0.68500000000000005</c:v>
                </c:pt>
                <c:pt idx="8">
                  <c:v>0.74399999999999999</c:v>
                </c:pt>
                <c:pt idx="9">
                  <c:v>0.80600000000000005</c:v>
                </c:pt>
                <c:pt idx="10">
                  <c:v>0.97099999999999997</c:v>
                </c:pt>
                <c:pt idx="11">
                  <c:v>0.91400000000000003</c:v>
                </c:pt>
                <c:pt idx="12">
                  <c:v>0.95299999999999996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E7-4D1D-BAA4-C1FA0F8D8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18816"/>
        <c:axId val="246441088"/>
      </c:lineChart>
      <c:catAx>
        <c:axId val="246418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41088"/>
        <c:crosses val="autoZero"/>
        <c:auto val="1"/>
        <c:lblAlgn val="ctr"/>
        <c:lblOffset val="100"/>
        <c:noMultiLvlLbl val="0"/>
      </c:catAx>
      <c:valAx>
        <c:axId val="2464410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188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Combe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28413072731391"/>
          <c:y val="0.15497051103906126"/>
          <c:w val="0.51899312078375992"/>
          <c:h val="0.6251746178786474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'!$A$52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'!$B$51:$AH$51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'!$B$52:$AH$52</c:f>
              <c:numCache>
                <c:formatCode>0%</c:formatCode>
                <c:ptCount val="13"/>
                <c:pt idx="0">
                  <c:v>0.93100000000000005</c:v>
                </c:pt>
                <c:pt idx="1">
                  <c:v>0.97499999999999998</c:v>
                </c:pt>
                <c:pt idx="2">
                  <c:v>0.95199999999999996</c:v>
                </c:pt>
                <c:pt idx="3">
                  <c:v>1.105</c:v>
                </c:pt>
                <c:pt idx="4">
                  <c:v>1.06</c:v>
                </c:pt>
                <c:pt idx="5">
                  <c:v>0.98</c:v>
                </c:pt>
                <c:pt idx="6">
                  <c:v>0.95899999999999996</c:v>
                </c:pt>
                <c:pt idx="7">
                  <c:v>1.0329999999999999</c:v>
                </c:pt>
                <c:pt idx="8">
                  <c:v>0.998</c:v>
                </c:pt>
                <c:pt idx="9">
                  <c:v>0.97899999999999998</c:v>
                </c:pt>
                <c:pt idx="10">
                  <c:v>0.88700000000000001</c:v>
                </c:pt>
                <c:pt idx="11">
                  <c:v>0.94099999999999995</c:v>
                </c:pt>
                <c:pt idx="12">
                  <c:v>0.85899999999999999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09-4A05-88E0-85E366AD99A7}"/>
            </c:ext>
          </c:extLst>
        </c:ser>
        <c:ser>
          <c:idx val="1"/>
          <c:order val="1"/>
          <c:tx>
            <c:strRef>
              <c:f>'summary graphs '!$A$53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'!$B$51:$AH$51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'!$B$53:$AH$53</c:f>
              <c:numCache>
                <c:formatCode>0%</c:formatCode>
                <c:ptCount val="13"/>
                <c:pt idx="0">
                  <c:v>1.008</c:v>
                </c:pt>
                <c:pt idx="1">
                  <c:v>0.99299999999999999</c:v>
                </c:pt>
                <c:pt idx="2">
                  <c:v>1.0089999999999999</c:v>
                </c:pt>
                <c:pt idx="3">
                  <c:v>0.86599999999999999</c:v>
                </c:pt>
                <c:pt idx="4">
                  <c:v>0.84499999999999997</c:v>
                </c:pt>
                <c:pt idx="5">
                  <c:v>0.93</c:v>
                </c:pt>
                <c:pt idx="6">
                  <c:v>0.90900000000000003</c:v>
                </c:pt>
                <c:pt idx="7">
                  <c:v>0.91</c:v>
                </c:pt>
                <c:pt idx="8">
                  <c:v>0.93799999999999994</c:v>
                </c:pt>
                <c:pt idx="9">
                  <c:v>1.03</c:v>
                </c:pt>
                <c:pt idx="10">
                  <c:v>0.96899999999999997</c:v>
                </c:pt>
                <c:pt idx="11">
                  <c:v>0.90900000000000003</c:v>
                </c:pt>
                <c:pt idx="12">
                  <c:v>0.872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09-4A05-88E0-85E366AD99A7}"/>
            </c:ext>
          </c:extLst>
        </c:ser>
        <c:ser>
          <c:idx val="2"/>
          <c:order val="2"/>
          <c:tx>
            <c:strRef>
              <c:f>'summary graphs '!$A$54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'!$B$51:$AH$51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'!$B$54:$AH$54</c:f>
              <c:numCache>
                <c:formatCode>0%</c:formatCode>
                <c:ptCount val="13"/>
                <c:pt idx="0">
                  <c:v>0.95199999999999996</c:v>
                </c:pt>
                <c:pt idx="1">
                  <c:v>0.96599999999999997</c:v>
                </c:pt>
                <c:pt idx="2">
                  <c:v>1.0029999999999999</c:v>
                </c:pt>
                <c:pt idx="3">
                  <c:v>1.0169999999999999</c:v>
                </c:pt>
                <c:pt idx="4">
                  <c:v>0.95199999999999996</c:v>
                </c:pt>
                <c:pt idx="5">
                  <c:v>0.93500000000000005</c:v>
                </c:pt>
                <c:pt idx="6">
                  <c:v>0.94699999999999995</c:v>
                </c:pt>
                <c:pt idx="7">
                  <c:v>0.97299999999999998</c:v>
                </c:pt>
                <c:pt idx="8">
                  <c:v>0.99199999999999999</c:v>
                </c:pt>
                <c:pt idx="9">
                  <c:v>0.93600000000000005</c:v>
                </c:pt>
                <c:pt idx="10">
                  <c:v>0.87</c:v>
                </c:pt>
                <c:pt idx="11">
                  <c:v>0.91700000000000004</c:v>
                </c:pt>
                <c:pt idx="12">
                  <c:v>0.84099999999999997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09-4A05-88E0-85E366AD99A7}"/>
            </c:ext>
          </c:extLst>
        </c:ser>
        <c:ser>
          <c:idx val="3"/>
          <c:order val="3"/>
          <c:tx>
            <c:strRef>
              <c:f>'summary graphs '!$A$55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'!$B$51:$AH$51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'!$B$55:$AH$55</c:f>
              <c:numCache>
                <c:formatCode>0%</c:formatCode>
                <c:ptCount val="13"/>
                <c:pt idx="0">
                  <c:v>0.95099999999999996</c:v>
                </c:pt>
                <c:pt idx="1">
                  <c:v>1.2509999999999999</c:v>
                </c:pt>
                <c:pt idx="2">
                  <c:v>1.161</c:v>
                </c:pt>
                <c:pt idx="3">
                  <c:v>1.0860000000000001</c:v>
                </c:pt>
                <c:pt idx="4">
                  <c:v>1.0489999999999999</c:v>
                </c:pt>
                <c:pt idx="5">
                  <c:v>1.5329999999999999</c:v>
                </c:pt>
                <c:pt idx="6">
                  <c:v>1.2949999999999999</c:v>
                </c:pt>
                <c:pt idx="7">
                  <c:v>1.323</c:v>
                </c:pt>
                <c:pt idx="8">
                  <c:v>1.2669999999999999</c:v>
                </c:pt>
                <c:pt idx="9">
                  <c:v>1.4470000000000001</c:v>
                </c:pt>
                <c:pt idx="10">
                  <c:v>1.4410000000000001</c:v>
                </c:pt>
                <c:pt idx="11">
                  <c:v>1.2789999999999999</c:v>
                </c:pt>
                <c:pt idx="12">
                  <c:v>1.286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09-4A05-88E0-85E366AD9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67200"/>
        <c:axId val="246473088"/>
      </c:lineChart>
      <c:catAx>
        <c:axId val="246467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73088"/>
        <c:crosses val="autoZero"/>
        <c:auto val="1"/>
        <c:lblAlgn val="ctr"/>
        <c:lblOffset val="100"/>
        <c:noMultiLvlLbl val="0"/>
      </c:catAx>
      <c:valAx>
        <c:axId val="246473088"/>
        <c:scaling>
          <c:orientation val="minMax"/>
          <c:max val="2.5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67200"/>
        <c:crosses val="autoZero"/>
        <c:crossBetween val="between"/>
        <c:minorUnit val="0.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997421091383945"/>
          <c:y val="0.17336151772974687"/>
          <c:w val="0.55924104669251928"/>
          <c:h val="0.6390667002923566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'!$A$60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'!$B$59:$AH$59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'!$B$60:$AH$60</c:f>
              <c:numCache>
                <c:formatCode>0%</c:formatCode>
                <c:ptCount val="13"/>
                <c:pt idx="0">
                  <c:v>0.97399999999999998</c:v>
                </c:pt>
                <c:pt idx="1">
                  <c:v>0.93300000000000005</c:v>
                </c:pt>
                <c:pt idx="2">
                  <c:v>0.97</c:v>
                </c:pt>
                <c:pt idx="3">
                  <c:v>0.98699999999999999</c:v>
                </c:pt>
                <c:pt idx="4">
                  <c:v>0.996</c:v>
                </c:pt>
                <c:pt idx="5">
                  <c:v>0.96799999999999997</c:v>
                </c:pt>
                <c:pt idx="6">
                  <c:v>0.92400000000000004</c:v>
                </c:pt>
                <c:pt idx="7">
                  <c:v>0.995</c:v>
                </c:pt>
                <c:pt idx="8">
                  <c:v>0.998</c:v>
                </c:pt>
                <c:pt idx="9">
                  <c:v>0.97599999999999998</c:v>
                </c:pt>
                <c:pt idx="10">
                  <c:v>0.97599999999999998</c:v>
                </c:pt>
                <c:pt idx="11">
                  <c:v>0.97499999999999998</c:v>
                </c:pt>
                <c:pt idx="12">
                  <c:v>0.95899999999999996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E-4E8D-A0F8-D1D749D8491B}"/>
            </c:ext>
          </c:extLst>
        </c:ser>
        <c:ser>
          <c:idx val="1"/>
          <c:order val="1"/>
          <c:tx>
            <c:strRef>
              <c:f>'summary graphs '!$A$61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'!$B$59:$AH$59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'!$B$61:$AH$61</c:f>
              <c:numCache>
                <c:formatCode>0%</c:formatCode>
                <c:ptCount val="13"/>
                <c:pt idx="0">
                  <c:v>0.83499999999999996</c:v>
                </c:pt>
                <c:pt idx="1">
                  <c:v>0.84299999999999997</c:v>
                </c:pt>
                <c:pt idx="2">
                  <c:v>0.78500000000000003</c:v>
                </c:pt>
                <c:pt idx="3">
                  <c:v>0.76700000000000002</c:v>
                </c:pt>
                <c:pt idx="4">
                  <c:v>0.83899999999999997</c:v>
                </c:pt>
                <c:pt idx="5">
                  <c:v>0.86599999999999999</c:v>
                </c:pt>
                <c:pt idx="6">
                  <c:v>0.93500000000000005</c:v>
                </c:pt>
                <c:pt idx="7">
                  <c:v>0.91</c:v>
                </c:pt>
                <c:pt idx="8">
                  <c:v>0.84299999999999997</c:v>
                </c:pt>
                <c:pt idx="9">
                  <c:v>0.77200000000000002</c:v>
                </c:pt>
                <c:pt idx="10">
                  <c:v>0.81499999999999995</c:v>
                </c:pt>
                <c:pt idx="11">
                  <c:v>0.73799999999999999</c:v>
                </c:pt>
                <c:pt idx="12">
                  <c:v>0.81100000000000005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E-4E8D-A0F8-D1D749D8491B}"/>
            </c:ext>
          </c:extLst>
        </c:ser>
        <c:ser>
          <c:idx val="2"/>
          <c:order val="2"/>
          <c:tx>
            <c:strRef>
              <c:f>'summary graphs '!$A$62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'!$B$59:$AH$59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'!$B$62:$AH$62</c:f>
              <c:numCache>
                <c:formatCode>0%</c:formatCode>
                <c:ptCount val="13"/>
                <c:pt idx="0">
                  <c:v>0.94699999999999995</c:v>
                </c:pt>
                <c:pt idx="1">
                  <c:v>0.97799999999999998</c:v>
                </c:pt>
                <c:pt idx="2">
                  <c:v>1</c:v>
                </c:pt>
                <c:pt idx="3">
                  <c:v>1</c:v>
                </c:pt>
                <c:pt idx="4">
                  <c:v>0.96399999999999997</c:v>
                </c:pt>
                <c:pt idx="5">
                  <c:v>0.95699999999999996</c:v>
                </c:pt>
                <c:pt idx="6">
                  <c:v>0.96399999999999997</c:v>
                </c:pt>
                <c:pt idx="7">
                  <c:v>0.97399999999999998</c:v>
                </c:pt>
                <c:pt idx="8">
                  <c:v>0.98699999999999999</c:v>
                </c:pt>
                <c:pt idx="9">
                  <c:v>1</c:v>
                </c:pt>
                <c:pt idx="10">
                  <c:v>0.97799999999999998</c:v>
                </c:pt>
                <c:pt idx="11">
                  <c:v>1</c:v>
                </c:pt>
                <c:pt idx="12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E-4E8D-A0F8-D1D749D8491B}"/>
            </c:ext>
          </c:extLst>
        </c:ser>
        <c:ser>
          <c:idx val="3"/>
          <c:order val="3"/>
          <c:tx>
            <c:strRef>
              <c:f>'summary graphs '!$A$63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'!$B$59:$AH$59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'!$B$63:$AH$63</c:f>
              <c:numCache>
                <c:formatCode>0%</c:formatCode>
                <c:ptCount val="13"/>
                <c:pt idx="0">
                  <c:v>0.96799999999999997</c:v>
                </c:pt>
                <c:pt idx="1">
                  <c:v>0.93300000000000005</c:v>
                </c:pt>
                <c:pt idx="2">
                  <c:v>0.90400000000000003</c:v>
                </c:pt>
                <c:pt idx="3">
                  <c:v>0.9</c:v>
                </c:pt>
                <c:pt idx="4">
                  <c:v>0.872</c:v>
                </c:pt>
                <c:pt idx="5">
                  <c:v>1.0149999999999999</c:v>
                </c:pt>
                <c:pt idx="6">
                  <c:v>0.78600000000000003</c:v>
                </c:pt>
                <c:pt idx="7">
                  <c:v>1</c:v>
                </c:pt>
                <c:pt idx="8">
                  <c:v>0.96499999999999997</c:v>
                </c:pt>
                <c:pt idx="9">
                  <c:v>1</c:v>
                </c:pt>
                <c:pt idx="10">
                  <c:v>0.93300000000000005</c:v>
                </c:pt>
                <c:pt idx="11">
                  <c:v>0.77400000000000002</c:v>
                </c:pt>
                <c:pt idx="12">
                  <c:v>0.76200000000000001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E-4E8D-A0F8-D1D749D8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750208"/>
        <c:axId val="246764288"/>
      </c:lineChart>
      <c:catAx>
        <c:axId val="2467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764288"/>
        <c:crosses val="autoZero"/>
        <c:auto val="1"/>
        <c:lblAlgn val="ctr"/>
        <c:lblOffset val="100"/>
        <c:noMultiLvlLbl val="0"/>
      </c:catAx>
      <c:valAx>
        <c:axId val="2467642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7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A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'!$A$68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'!$B$67:$AH$67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'!$B$68:$AH$68</c:f>
              <c:numCache>
                <c:formatCode>0%</c:formatCode>
                <c:ptCount val="13"/>
                <c:pt idx="0">
                  <c:v>0.72399999999999998</c:v>
                </c:pt>
                <c:pt idx="1">
                  <c:v>0.68899999999999995</c:v>
                </c:pt>
                <c:pt idx="2">
                  <c:v>0.68400000000000005</c:v>
                </c:pt>
                <c:pt idx="3">
                  <c:v>0.88400000000000001</c:v>
                </c:pt>
                <c:pt idx="4">
                  <c:v>0.88500000000000001</c:v>
                </c:pt>
                <c:pt idx="5">
                  <c:v>0.80200000000000005</c:v>
                </c:pt>
                <c:pt idx="6">
                  <c:v>0.85399999999999998</c:v>
                </c:pt>
                <c:pt idx="7">
                  <c:v>0.88500000000000001</c:v>
                </c:pt>
                <c:pt idx="8">
                  <c:v>0.74299999999999999</c:v>
                </c:pt>
                <c:pt idx="9">
                  <c:v>0.91100000000000003</c:v>
                </c:pt>
                <c:pt idx="10">
                  <c:v>0.90900000000000003</c:v>
                </c:pt>
                <c:pt idx="11">
                  <c:v>0.80300000000000005</c:v>
                </c:pt>
                <c:pt idx="12">
                  <c:v>0.83499999999999996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8-4F76-8578-889DD6664984}"/>
            </c:ext>
          </c:extLst>
        </c:ser>
        <c:ser>
          <c:idx val="1"/>
          <c:order val="1"/>
          <c:tx>
            <c:strRef>
              <c:f>'summary graphs '!$A$69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'!$B$67:$AH$67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'!$B$69:$AH$69</c:f>
              <c:numCache>
                <c:formatCode>0%</c:formatCode>
                <c:ptCount val="13"/>
                <c:pt idx="0">
                  <c:v>0.877</c:v>
                </c:pt>
                <c:pt idx="1">
                  <c:v>0.96299999999999997</c:v>
                </c:pt>
                <c:pt idx="2">
                  <c:v>0.95199999999999996</c:v>
                </c:pt>
                <c:pt idx="3">
                  <c:v>0.95499999999999996</c:v>
                </c:pt>
                <c:pt idx="4">
                  <c:v>1.0089999999999999</c:v>
                </c:pt>
                <c:pt idx="5">
                  <c:v>0.999</c:v>
                </c:pt>
                <c:pt idx="6">
                  <c:v>1.1060000000000001</c:v>
                </c:pt>
                <c:pt idx="7">
                  <c:v>1.028</c:v>
                </c:pt>
                <c:pt idx="8">
                  <c:v>0.93600000000000005</c:v>
                </c:pt>
                <c:pt idx="9">
                  <c:v>1.004</c:v>
                </c:pt>
                <c:pt idx="10">
                  <c:v>0.95</c:v>
                </c:pt>
                <c:pt idx="11">
                  <c:v>0.99299999999999999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8-4F76-8578-889DD6664984}"/>
            </c:ext>
          </c:extLst>
        </c:ser>
        <c:ser>
          <c:idx val="2"/>
          <c:order val="2"/>
          <c:tx>
            <c:strRef>
              <c:f>'summary graphs '!$A$70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'!$B$67:$AH$67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'!$B$70:$AH$70</c:f>
              <c:numCache>
                <c:formatCode>0%</c:formatCode>
                <c:ptCount val="13"/>
                <c:pt idx="0">
                  <c:v>0.97599999999999998</c:v>
                </c:pt>
                <c:pt idx="1">
                  <c:v>0.97499999999999998</c:v>
                </c:pt>
                <c:pt idx="2">
                  <c:v>1.0149999999999999</c:v>
                </c:pt>
                <c:pt idx="3">
                  <c:v>0.96699999999999997</c:v>
                </c:pt>
                <c:pt idx="4">
                  <c:v>0.92700000000000005</c:v>
                </c:pt>
                <c:pt idx="5">
                  <c:v>0.93500000000000005</c:v>
                </c:pt>
                <c:pt idx="6">
                  <c:v>0.91500000000000004</c:v>
                </c:pt>
                <c:pt idx="7">
                  <c:v>0.96</c:v>
                </c:pt>
                <c:pt idx="8">
                  <c:v>0.98299999999999998</c:v>
                </c:pt>
                <c:pt idx="9">
                  <c:v>0.98099999999999998</c:v>
                </c:pt>
                <c:pt idx="10">
                  <c:v>0.93300000000000005</c:v>
                </c:pt>
                <c:pt idx="11">
                  <c:v>0.94599999999999995</c:v>
                </c:pt>
                <c:pt idx="12">
                  <c:v>0.93500000000000005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8-4F76-8578-889DD6664984}"/>
            </c:ext>
          </c:extLst>
        </c:ser>
        <c:ser>
          <c:idx val="3"/>
          <c:order val="3"/>
          <c:tx>
            <c:strRef>
              <c:f>'summary graphs '!$A$71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'!$B$67:$AH$67</c:f>
              <c:strCache>
                <c:ptCount val="13"/>
                <c:pt idx="0">
                  <c:v>August</c:v>
                </c:pt>
                <c:pt idx="1">
                  <c:v>September</c:v>
                </c:pt>
                <c:pt idx="2">
                  <c:v>October</c:v>
                </c:pt>
                <c:pt idx="3">
                  <c:v>November</c:v>
                </c:pt>
                <c:pt idx="4">
                  <c:v>December</c:v>
                </c:pt>
                <c:pt idx="5">
                  <c:v>January </c:v>
                </c:pt>
                <c:pt idx="6">
                  <c:v>February</c:v>
                </c:pt>
                <c:pt idx="7">
                  <c:v>March</c:v>
                </c:pt>
                <c:pt idx="8">
                  <c:v>April</c:v>
                </c:pt>
                <c:pt idx="9">
                  <c:v>May</c:v>
                </c:pt>
                <c:pt idx="10">
                  <c:v>June</c:v>
                </c:pt>
                <c:pt idx="11">
                  <c:v>July</c:v>
                </c:pt>
                <c:pt idx="12">
                  <c:v>August</c:v>
                </c:pt>
              </c:strCache>
            </c:strRef>
          </c:cat>
          <c:val>
            <c:numRef>
              <c:f>'summary graphs '!$B$71:$AH$71</c:f>
              <c:numCache>
                <c:formatCode>0%</c:formatCode>
                <c:ptCount val="13"/>
                <c:pt idx="0">
                  <c:v>1.032</c:v>
                </c:pt>
                <c:pt idx="1">
                  <c:v>1.41</c:v>
                </c:pt>
                <c:pt idx="2">
                  <c:v>1.0629999999999999</c:v>
                </c:pt>
                <c:pt idx="3">
                  <c:v>0.83399999999999996</c:v>
                </c:pt>
                <c:pt idx="4">
                  <c:v>0.90300000000000002</c:v>
                </c:pt>
                <c:pt idx="5">
                  <c:v>0.94699999999999995</c:v>
                </c:pt>
                <c:pt idx="6">
                  <c:v>0.92900000000000005</c:v>
                </c:pt>
                <c:pt idx="7">
                  <c:v>0.95899999999999996</c:v>
                </c:pt>
                <c:pt idx="8">
                  <c:v>0.85199999999999998</c:v>
                </c:pt>
                <c:pt idx="9">
                  <c:v>1.075</c:v>
                </c:pt>
                <c:pt idx="10">
                  <c:v>1.087</c:v>
                </c:pt>
                <c:pt idx="11">
                  <c:v>1.01</c:v>
                </c:pt>
                <c:pt idx="12">
                  <c:v>0.98899999999999999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18-4F76-8578-889DD6664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843648"/>
        <c:axId val="246845440"/>
      </c:lineChart>
      <c:catAx>
        <c:axId val="246843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845440"/>
        <c:crosses val="autoZero"/>
        <c:auto val="1"/>
        <c:lblAlgn val="ctr"/>
        <c:lblOffset val="100"/>
        <c:noMultiLvlLbl val="0"/>
      </c:catAx>
      <c:valAx>
        <c:axId val="2468454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84364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653142</xdr:colOff>
      <xdr:row>9</xdr:row>
      <xdr:rowOff>180974</xdr:rowOff>
    </xdr:from>
    <xdr:to>
      <xdr:col>47</xdr:col>
      <xdr:colOff>0</xdr:colOff>
      <xdr:row>17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1</xdr:colOff>
      <xdr:row>2</xdr:row>
      <xdr:rowOff>0</xdr:rowOff>
    </xdr:from>
    <xdr:to>
      <xdr:col>47</xdr:col>
      <xdr:colOff>0</xdr:colOff>
      <xdr:row>8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4896</xdr:colOff>
      <xdr:row>18</xdr:row>
      <xdr:rowOff>8980</xdr:rowOff>
    </xdr:from>
    <xdr:to>
      <xdr:col>47</xdr:col>
      <xdr:colOff>7619</xdr:colOff>
      <xdr:row>25</xdr:row>
      <xdr:rowOff>15240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34</xdr:col>
      <xdr:colOff>653414</xdr:colOff>
      <xdr:row>26</xdr:row>
      <xdr:rowOff>3538</xdr:rowOff>
    </xdr:from>
    <xdr:to>
      <xdr:col>47</xdr:col>
      <xdr:colOff>0</xdr:colOff>
      <xdr:row>33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35</xdr:col>
      <xdr:colOff>4354</xdr:colOff>
      <xdr:row>34</xdr:row>
      <xdr:rowOff>4083</xdr:rowOff>
    </xdr:from>
    <xdr:to>
      <xdr:col>47</xdr:col>
      <xdr:colOff>0</xdr:colOff>
      <xdr:row>41</xdr:row>
      <xdr:rowOff>22860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35</xdr:col>
      <xdr:colOff>1904</xdr:colOff>
      <xdr:row>41</xdr:row>
      <xdr:rowOff>181519</xdr:rowOff>
    </xdr:from>
    <xdr:to>
      <xdr:col>47</xdr:col>
      <xdr:colOff>15240</xdr:colOff>
      <xdr:row>48</xdr:row>
      <xdr:rowOff>175260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34</xdr:col>
      <xdr:colOff>654502</xdr:colOff>
      <xdr:row>50</xdr:row>
      <xdr:rowOff>10341</xdr:rowOff>
    </xdr:from>
    <xdr:to>
      <xdr:col>46</xdr:col>
      <xdr:colOff>647700</xdr:colOff>
      <xdr:row>56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35</xdr:col>
      <xdr:colOff>3266</xdr:colOff>
      <xdr:row>57</xdr:row>
      <xdr:rowOff>165189</xdr:rowOff>
    </xdr:from>
    <xdr:to>
      <xdr:col>47</xdr:col>
      <xdr:colOff>22860</xdr:colOff>
      <xdr:row>65</xdr:row>
      <xdr:rowOff>15240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35</xdr:col>
      <xdr:colOff>10884</xdr:colOff>
      <xdr:row>65</xdr:row>
      <xdr:rowOff>161652</xdr:rowOff>
    </xdr:from>
    <xdr:to>
      <xdr:col>46</xdr:col>
      <xdr:colOff>655319</xdr:colOff>
      <xdr:row>73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34</xdr:col>
      <xdr:colOff>648516</xdr:colOff>
      <xdr:row>81</xdr:row>
      <xdr:rowOff>148315</xdr:rowOff>
    </xdr:from>
    <xdr:to>
      <xdr:col>47</xdr:col>
      <xdr:colOff>0</xdr:colOff>
      <xdr:row>89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34</xdr:col>
      <xdr:colOff>650964</xdr:colOff>
      <xdr:row>90</xdr:row>
      <xdr:rowOff>9252</xdr:rowOff>
    </xdr:from>
    <xdr:to>
      <xdr:col>46</xdr:col>
      <xdr:colOff>640080</xdr:colOff>
      <xdr:row>97</xdr:row>
      <xdr:rowOff>7620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35</xdr:col>
      <xdr:colOff>6530</xdr:colOff>
      <xdr:row>97</xdr:row>
      <xdr:rowOff>164918</xdr:rowOff>
    </xdr:from>
    <xdr:to>
      <xdr:col>46</xdr:col>
      <xdr:colOff>647700</xdr:colOff>
      <xdr:row>105</xdr:row>
      <xdr:rowOff>30480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34</xdr:col>
      <xdr:colOff>655318</xdr:colOff>
      <xdr:row>106</xdr:row>
      <xdr:rowOff>15785</xdr:rowOff>
    </xdr:from>
    <xdr:to>
      <xdr:col>47</xdr:col>
      <xdr:colOff>15239</xdr:colOff>
      <xdr:row>112</xdr:row>
      <xdr:rowOff>175260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34</xdr:col>
      <xdr:colOff>644976</xdr:colOff>
      <xdr:row>114</xdr:row>
      <xdr:rowOff>16056</xdr:rowOff>
    </xdr:from>
    <xdr:to>
      <xdr:col>47</xdr:col>
      <xdr:colOff>15239</xdr:colOff>
      <xdr:row>121</xdr:row>
      <xdr:rowOff>15240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35</xdr:col>
      <xdr:colOff>16328</xdr:colOff>
      <xdr:row>122</xdr:row>
      <xdr:rowOff>5715</xdr:rowOff>
    </xdr:from>
    <xdr:to>
      <xdr:col>46</xdr:col>
      <xdr:colOff>640080</xdr:colOff>
      <xdr:row>128</xdr:row>
      <xdr:rowOff>175260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35</xdr:col>
      <xdr:colOff>3808</xdr:colOff>
      <xdr:row>130</xdr:row>
      <xdr:rowOff>19049</xdr:rowOff>
    </xdr:from>
    <xdr:to>
      <xdr:col>47</xdr:col>
      <xdr:colOff>7620</xdr:colOff>
      <xdr:row>137</xdr:row>
      <xdr:rowOff>7620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34</xdr:col>
      <xdr:colOff>630282</xdr:colOff>
      <xdr:row>138</xdr:row>
      <xdr:rowOff>3266</xdr:rowOff>
    </xdr:from>
    <xdr:to>
      <xdr:col>46</xdr:col>
      <xdr:colOff>640080</xdr:colOff>
      <xdr:row>144</xdr:row>
      <xdr:rowOff>167640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34</xdr:col>
      <xdr:colOff>641168</xdr:colOff>
      <xdr:row>145</xdr:row>
      <xdr:rowOff>157843</xdr:rowOff>
    </xdr:from>
    <xdr:to>
      <xdr:col>46</xdr:col>
      <xdr:colOff>632459</xdr:colOff>
      <xdr:row>153</xdr:row>
      <xdr:rowOff>7620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35</xdr:col>
      <xdr:colOff>17146</xdr:colOff>
      <xdr:row>154</xdr:row>
      <xdr:rowOff>6531</xdr:rowOff>
    </xdr:from>
    <xdr:to>
      <xdr:col>46</xdr:col>
      <xdr:colOff>640080</xdr:colOff>
      <xdr:row>161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34</xdr:col>
      <xdr:colOff>637628</xdr:colOff>
      <xdr:row>161</xdr:row>
      <xdr:rowOff>166008</xdr:rowOff>
    </xdr:from>
    <xdr:to>
      <xdr:col>46</xdr:col>
      <xdr:colOff>632460</xdr:colOff>
      <xdr:row>169</xdr:row>
      <xdr:rowOff>22860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34</xdr:col>
      <xdr:colOff>651508</xdr:colOff>
      <xdr:row>169</xdr:row>
      <xdr:rowOff>179885</xdr:rowOff>
    </xdr:from>
    <xdr:to>
      <xdr:col>47</xdr:col>
      <xdr:colOff>7619</xdr:colOff>
      <xdr:row>177</xdr:row>
      <xdr:rowOff>7620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35</xdr:col>
      <xdr:colOff>544</xdr:colOff>
      <xdr:row>178</xdr:row>
      <xdr:rowOff>8981</xdr:rowOff>
    </xdr:from>
    <xdr:to>
      <xdr:col>47</xdr:col>
      <xdr:colOff>22860</xdr:colOff>
      <xdr:row>185</xdr:row>
      <xdr:rowOff>7620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35</xdr:col>
      <xdr:colOff>5986</xdr:colOff>
      <xdr:row>185</xdr:row>
      <xdr:rowOff>162468</xdr:rowOff>
    </xdr:from>
    <xdr:to>
      <xdr:col>47</xdr:col>
      <xdr:colOff>0</xdr:colOff>
      <xdr:row>192</xdr:row>
      <xdr:rowOff>167640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35</xdr:col>
      <xdr:colOff>2448</xdr:colOff>
      <xdr:row>193</xdr:row>
      <xdr:rowOff>157570</xdr:rowOff>
    </xdr:from>
    <xdr:to>
      <xdr:col>47</xdr:col>
      <xdr:colOff>7619</xdr:colOff>
      <xdr:row>201</xdr:row>
      <xdr:rowOff>30480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34</xdr:col>
      <xdr:colOff>640624</xdr:colOff>
      <xdr:row>202</xdr:row>
      <xdr:rowOff>11976</xdr:rowOff>
    </xdr:from>
    <xdr:to>
      <xdr:col>46</xdr:col>
      <xdr:colOff>647700</xdr:colOff>
      <xdr:row>209</xdr:row>
      <xdr:rowOff>38100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35</xdr:col>
      <xdr:colOff>10614</xdr:colOff>
      <xdr:row>210</xdr:row>
      <xdr:rowOff>17689</xdr:rowOff>
    </xdr:from>
    <xdr:to>
      <xdr:col>47</xdr:col>
      <xdr:colOff>7620</xdr:colOff>
      <xdr:row>217</xdr:row>
      <xdr:rowOff>15240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35</xdr:col>
      <xdr:colOff>27486</xdr:colOff>
      <xdr:row>73</xdr:row>
      <xdr:rowOff>174716</xdr:rowOff>
    </xdr:from>
    <xdr:to>
      <xdr:col>47</xdr:col>
      <xdr:colOff>7619</xdr:colOff>
      <xdr:row>81</xdr:row>
      <xdr:rowOff>15240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35</xdr:col>
      <xdr:colOff>10614</xdr:colOff>
      <xdr:row>218</xdr:row>
      <xdr:rowOff>17689</xdr:rowOff>
    </xdr:from>
    <xdr:to>
      <xdr:col>47</xdr:col>
      <xdr:colOff>7620</xdr:colOff>
      <xdr:row>225</xdr:row>
      <xdr:rowOff>15240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V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8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267"/>
      <c r="B3" s="268"/>
      <c r="C3" s="268"/>
      <c r="D3" s="269"/>
      <c r="E3" s="267" t="s">
        <v>37</v>
      </c>
      <c r="F3" s="268"/>
      <c r="G3" s="268"/>
      <c r="H3" s="269"/>
      <c r="I3" s="272" t="s">
        <v>38</v>
      </c>
      <c r="J3" s="273"/>
      <c r="K3" s="273"/>
      <c r="L3" s="274"/>
      <c r="M3" s="267" t="s">
        <v>39</v>
      </c>
      <c r="N3" s="268"/>
      <c r="O3" s="268"/>
      <c r="P3" s="269"/>
      <c r="Q3" s="257">
        <v>42095</v>
      </c>
      <c r="R3" s="258"/>
      <c r="S3" s="258"/>
      <c r="T3" s="259"/>
      <c r="U3" s="257">
        <v>42125</v>
      </c>
      <c r="V3" s="258"/>
      <c r="W3" s="258"/>
      <c r="X3" s="259"/>
      <c r="Y3" s="257">
        <v>42156</v>
      </c>
      <c r="Z3" s="258"/>
      <c r="AA3" s="258"/>
      <c r="AB3" s="259"/>
      <c r="AC3" s="257">
        <v>42186</v>
      </c>
      <c r="AD3" s="258"/>
      <c r="AE3" s="258"/>
      <c r="AF3" s="259"/>
      <c r="AG3" s="257">
        <v>42217</v>
      </c>
      <c r="AH3" s="258"/>
      <c r="AI3" s="258"/>
      <c r="AJ3" s="259"/>
      <c r="AK3" s="257">
        <v>42248</v>
      </c>
      <c r="AL3" s="258"/>
      <c r="AM3" s="258"/>
      <c r="AN3" s="259"/>
      <c r="AO3" s="257">
        <v>42278</v>
      </c>
      <c r="AP3" s="258"/>
      <c r="AQ3" s="258"/>
      <c r="AR3" s="259"/>
      <c r="AS3" s="257">
        <v>42309</v>
      </c>
      <c r="AT3" s="258"/>
      <c r="AU3" s="258"/>
      <c r="AV3" s="259"/>
      <c r="AW3" s="32"/>
      <c r="AX3" s="275">
        <v>42675</v>
      </c>
      <c r="AY3" s="276"/>
      <c r="AZ3" s="276"/>
      <c r="BA3" s="276"/>
      <c r="BB3" s="276"/>
      <c r="BC3" s="276"/>
      <c r="BD3" s="276"/>
      <c r="BE3" s="278"/>
      <c r="BF3" s="275">
        <v>42705</v>
      </c>
      <c r="BG3" s="276"/>
      <c r="BH3" s="276"/>
      <c r="BI3" s="276"/>
      <c r="BJ3" s="276"/>
      <c r="BK3" s="276"/>
      <c r="BL3" s="276"/>
      <c r="BM3" s="277"/>
      <c r="BN3" s="264">
        <v>42736</v>
      </c>
      <c r="BO3" s="265"/>
      <c r="BP3" s="265"/>
      <c r="BQ3" s="265"/>
      <c r="BR3" s="265"/>
      <c r="BS3" s="265"/>
      <c r="BT3" s="265"/>
      <c r="BU3" s="266"/>
      <c r="BV3" s="260">
        <v>42767</v>
      </c>
      <c r="BW3" s="261"/>
      <c r="BX3" s="261"/>
      <c r="BY3" s="261"/>
      <c r="BZ3" s="261"/>
      <c r="CA3" s="261"/>
      <c r="CB3" s="261"/>
      <c r="CC3" s="262"/>
      <c r="CD3" s="257">
        <v>42795</v>
      </c>
      <c r="CE3" s="258"/>
      <c r="CF3" s="258"/>
      <c r="CG3" s="258"/>
      <c r="CH3" s="258"/>
      <c r="CI3" s="258"/>
      <c r="CJ3" s="258"/>
      <c r="CK3" s="259"/>
      <c r="CL3" s="257">
        <v>42826</v>
      </c>
      <c r="CM3" s="258"/>
      <c r="CN3" s="258"/>
      <c r="CO3" s="258"/>
      <c r="CP3" s="258"/>
      <c r="CQ3" s="258"/>
      <c r="CR3" s="258"/>
      <c r="CS3" s="259"/>
      <c r="CT3" s="257">
        <v>42856</v>
      </c>
      <c r="CU3" s="258"/>
      <c r="CV3" s="258"/>
      <c r="CW3" s="258"/>
      <c r="CX3" s="258"/>
      <c r="CY3" s="258"/>
      <c r="CZ3" s="258"/>
      <c r="DA3" s="259"/>
      <c r="DB3" s="281">
        <v>42887</v>
      </c>
      <c r="DC3" s="282"/>
      <c r="DD3" s="282"/>
      <c r="DE3" s="282"/>
      <c r="DF3" s="282"/>
      <c r="DG3" s="42"/>
      <c r="DH3" s="42"/>
      <c r="DI3" s="42"/>
      <c r="DJ3" s="252" t="s">
        <v>62</v>
      </c>
      <c r="DK3" s="253"/>
      <c r="DL3" s="253"/>
      <c r="DM3" s="253"/>
      <c r="DN3" s="253"/>
      <c r="DO3" s="253"/>
      <c r="DP3" s="253"/>
      <c r="DQ3" s="254"/>
      <c r="DR3" s="283" t="s">
        <v>63</v>
      </c>
      <c r="DS3" s="284"/>
      <c r="DT3" s="284"/>
      <c r="DU3" s="284"/>
      <c r="DV3" s="284"/>
      <c r="DW3" s="284"/>
      <c r="DX3" s="284"/>
      <c r="DY3" s="285"/>
      <c r="DZ3" s="264">
        <v>42979</v>
      </c>
      <c r="EA3" s="288"/>
      <c r="EB3" s="288"/>
      <c r="EC3" s="288"/>
      <c r="ED3" s="288"/>
      <c r="EE3" s="288"/>
      <c r="EF3" s="288"/>
      <c r="EG3" s="288"/>
      <c r="EH3" s="275">
        <v>43009</v>
      </c>
      <c r="EI3" s="276"/>
      <c r="EJ3" s="276"/>
      <c r="EK3" s="276"/>
      <c r="EL3" s="276"/>
      <c r="EM3" s="276"/>
      <c r="EN3" s="276"/>
      <c r="EO3" s="277"/>
      <c r="EP3" s="264">
        <v>43040</v>
      </c>
      <c r="EQ3" s="265"/>
      <c r="ER3" s="265"/>
      <c r="ES3" s="265"/>
      <c r="ET3" s="265"/>
      <c r="EU3" s="265"/>
      <c r="EV3" s="265"/>
      <c r="EW3" s="265"/>
      <c r="EX3" s="247">
        <v>43070</v>
      </c>
      <c r="EY3" s="248"/>
      <c r="EZ3" s="248"/>
      <c r="FA3" s="248"/>
      <c r="FB3" s="248"/>
      <c r="FC3" s="248"/>
      <c r="FD3" s="248"/>
      <c r="FE3" s="248"/>
    </row>
    <row r="4" spans="1:161" ht="36" customHeight="1" x14ac:dyDescent="0.25">
      <c r="A4" s="270" t="s">
        <v>0</v>
      </c>
      <c r="B4" s="245" t="s">
        <v>1</v>
      </c>
      <c r="C4" s="245" t="s">
        <v>2</v>
      </c>
      <c r="D4" s="245" t="s">
        <v>1</v>
      </c>
      <c r="E4" s="245" t="s">
        <v>1</v>
      </c>
      <c r="F4" s="245" t="s">
        <v>2</v>
      </c>
      <c r="G4" s="245" t="s">
        <v>1</v>
      </c>
      <c r="H4" s="245" t="s">
        <v>2</v>
      </c>
      <c r="I4" s="245" t="s">
        <v>1</v>
      </c>
      <c r="J4" s="245" t="s">
        <v>2</v>
      </c>
      <c r="K4" s="245" t="s">
        <v>1</v>
      </c>
      <c r="L4" s="245" t="s">
        <v>2</v>
      </c>
      <c r="M4" s="245" t="s">
        <v>1</v>
      </c>
      <c r="N4" s="245" t="s">
        <v>2</v>
      </c>
      <c r="O4" s="245" t="s">
        <v>1</v>
      </c>
      <c r="P4" s="245" t="s">
        <v>2</v>
      </c>
      <c r="Q4" s="245" t="s">
        <v>1</v>
      </c>
      <c r="R4" s="245" t="s">
        <v>2</v>
      </c>
      <c r="S4" s="245" t="s">
        <v>1</v>
      </c>
      <c r="T4" s="245" t="s">
        <v>2</v>
      </c>
      <c r="U4" s="245" t="s">
        <v>1</v>
      </c>
      <c r="V4" s="245" t="s">
        <v>2</v>
      </c>
      <c r="W4" s="245" t="s">
        <v>1</v>
      </c>
      <c r="X4" s="245" t="s">
        <v>2</v>
      </c>
      <c r="Y4" s="245" t="s">
        <v>1</v>
      </c>
      <c r="Z4" s="245" t="s">
        <v>2</v>
      </c>
      <c r="AA4" s="245" t="s">
        <v>1</v>
      </c>
      <c r="AB4" s="245" t="s">
        <v>2</v>
      </c>
      <c r="AC4" s="245" t="s">
        <v>1</v>
      </c>
      <c r="AD4" s="245" t="s">
        <v>2</v>
      </c>
      <c r="AE4" s="245" t="s">
        <v>1</v>
      </c>
      <c r="AF4" s="245" t="s">
        <v>2</v>
      </c>
      <c r="AG4" s="245" t="s">
        <v>1</v>
      </c>
      <c r="AH4" s="245" t="s">
        <v>2</v>
      </c>
      <c r="AI4" s="245" t="s">
        <v>1</v>
      </c>
      <c r="AJ4" s="245" t="s">
        <v>2</v>
      </c>
      <c r="AK4" s="245" t="s">
        <v>1</v>
      </c>
      <c r="AL4" s="245" t="s">
        <v>2</v>
      </c>
      <c r="AM4" s="245" t="s">
        <v>1</v>
      </c>
      <c r="AN4" s="245" t="s">
        <v>2</v>
      </c>
      <c r="AO4" s="245" t="s">
        <v>1</v>
      </c>
      <c r="AP4" s="245" t="s">
        <v>2</v>
      </c>
      <c r="AQ4" s="245" t="s">
        <v>1</v>
      </c>
      <c r="AR4" s="245" t="s">
        <v>2</v>
      </c>
      <c r="AS4" s="245" t="s">
        <v>1</v>
      </c>
      <c r="AT4" s="245" t="s">
        <v>2</v>
      </c>
      <c r="AU4" s="245" t="s">
        <v>1</v>
      </c>
      <c r="AV4" s="245" t="s">
        <v>2</v>
      </c>
      <c r="AW4" s="245" t="s">
        <v>53</v>
      </c>
      <c r="AX4" s="245" t="s">
        <v>1</v>
      </c>
      <c r="AY4" s="245" t="s">
        <v>2</v>
      </c>
      <c r="AZ4" s="245" t="s">
        <v>1</v>
      </c>
      <c r="BA4" s="245" t="s">
        <v>2</v>
      </c>
      <c r="BB4" s="245" t="s">
        <v>50</v>
      </c>
      <c r="BC4" s="245" t="s">
        <v>51</v>
      </c>
      <c r="BD4" s="245" t="s">
        <v>52</v>
      </c>
      <c r="BE4" s="245" t="s">
        <v>53</v>
      </c>
      <c r="BF4" s="245" t="s">
        <v>1</v>
      </c>
      <c r="BG4" s="245" t="s">
        <v>2</v>
      </c>
      <c r="BH4" s="245" t="s">
        <v>1</v>
      </c>
      <c r="BI4" s="245" t="s">
        <v>2</v>
      </c>
      <c r="BJ4" s="245" t="s">
        <v>50</v>
      </c>
      <c r="BK4" s="245" t="s">
        <v>51</v>
      </c>
      <c r="BL4" s="245" t="s">
        <v>52</v>
      </c>
      <c r="BM4" s="245" t="s">
        <v>53</v>
      </c>
      <c r="BN4" s="263" t="s">
        <v>1</v>
      </c>
      <c r="BO4" s="263" t="s">
        <v>2</v>
      </c>
      <c r="BP4" s="263" t="s">
        <v>1</v>
      </c>
      <c r="BQ4" s="263" t="s">
        <v>2</v>
      </c>
      <c r="BR4" s="263" t="s">
        <v>50</v>
      </c>
      <c r="BS4" s="263" t="s">
        <v>51</v>
      </c>
      <c r="BT4" s="263" t="s">
        <v>52</v>
      </c>
      <c r="BU4" s="263" t="s">
        <v>53</v>
      </c>
      <c r="BV4" s="245" t="s">
        <v>1</v>
      </c>
      <c r="BW4" s="245" t="s">
        <v>2</v>
      </c>
      <c r="BX4" s="245" t="s">
        <v>1</v>
      </c>
      <c r="BY4" s="245" t="s">
        <v>2</v>
      </c>
      <c r="BZ4" s="245" t="s">
        <v>50</v>
      </c>
      <c r="CA4" s="245" t="s">
        <v>51</v>
      </c>
      <c r="CB4" s="245" t="s">
        <v>52</v>
      </c>
      <c r="CC4" s="245" t="s">
        <v>53</v>
      </c>
      <c r="CD4" s="245" t="s">
        <v>1</v>
      </c>
      <c r="CE4" s="245" t="s">
        <v>2</v>
      </c>
      <c r="CF4" s="245" t="s">
        <v>1</v>
      </c>
      <c r="CG4" s="245" t="s">
        <v>2</v>
      </c>
      <c r="CH4" s="245" t="s">
        <v>50</v>
      </c>
      <c r="CI4" s="245" t="s">
        <v>51</v>
      </c>
      <c r="CJ4" s="245" t="s">
        <v>52</v>
      </c>
      <c r="CK4" s="245" t="s">
        <v>53</v>
      </c>
      <c r="CL4" s="245" t="s">
        <v>1</v>
      </c>
      <c r="CM4" s="245" t="s">
        <v>2</v>
      </c>
      <c r="CN4" s="245" t="s">
        <v>1</v>
      </c>
      <c r="CO4" s="245" t="s">
        <v>2</v>
      </c>
      <c r="CP4" s="245" t="s">
        <v>50</v>
      </c>
      <c r="CQ4" s="245" t="s">
        <v>51</v>
      </c>
      <c r="CR4" s="245" t="s">
        <v>52</v>
      </c>
      <c r="CS4" s="245" t="s">
        <v>53</v>
      </c>
      <c r="CT4" s="255" t="s">
        <v>1</v>
      </c>
      <c r="CU4" s="255" t="s">
        <v>2</v>
      </c>
      <c r="CV4" s="255" t="s">
        <v>1</v>
      </c>
      <c r="CW4" s="255" t="s">
        <v>2</v>
      </c>
      <c r="CX4" s="255" t="s">
        <v>50</v>
      </c>
      <c r="CY4" s="255" t="s">
        <v>51</v>
      </c>
      <c r="CZ4" s="255" t="s">
        <v>52</v>
      </c>
      <c r="DA4" s="255" t="s">
        <v>53</v>
      </c>
      <c r="DB4" s="245" t="s">
        <v>1</v>
      </c>
      <c r="DC4" s="245" t="s">
        <v>2</v>
      </c>
      <c r="DD4" s="245" t="s">
        <v>1</v>
      </c>
      <c r="DE4" s="245" t="s">
        <v>2</v>
      </c>
      <c r="DF4" s="245" t="s">
        <v>50</v>
      </c>
      <c r="DG4" s="245" t="s">
        <v>51</v>
      </c>
      <c r="DH4" s="245" t="s">
        <v>52</v>
      </c>
      <c r="DI4" s="245" t="s">
        <v>53</v>
      </c>
      <c r="DJ4" s="246" t="s">
        <v>1</v>
      </c>
      <c r="DK4" s="246" t="s">
        <v>2</v>
      </c>
      <c r="DL4" s="246" t="s">
        <v>1</v>
      </c>
      <c r="DM4" s="246" t="s">
        <v>2</v>
      </c>
      <c r="DN4" s="246" t="s">
        <v>50</v>
      </c>
      <c r="DO4" s="249" t="s">
        <v>51</v>
      </c>
      <c r="DP4" s="249" t="s">
        <v>52</v>
      </c>
      <c r="DQ4" s="249" t="s">
        <v>53</v>
      </c>
      <c r="DR4" s="251" t="s">
        <v>1</v>
      </c>
      <c r="DS4" s="251" t="s">
        <v>2</v>
      </c>
      <c r="DT4" s="251" t="s">
        <v>1</v>
      </c>
      <c r="DU4" s="251" t="s">
        <v>2</v>
      </c>
      <c r="DV4" s="251" t="s">
        <v>50</v>
      </c>
      <c r="DW4" s="250" t="s">
        <v>51</v>
      </c>
      <c r="DX4" s="250" t="s">
        <v>52</v>
      </c>
      <c r="DY4" s="250" t="s">
        <v>53</v>
      </c>
      <c r="DZ4" s="280" t="s">
        <v>1</v>
      </c>
      <c r="EA4" s="280" t="s">
        <v>2</v>
      </c>
      <c r="EB4" s="280" t="s">
        <v>1</v>
      </c>
      <c r="EC4" s="280" t="s">
        <v>2</v>
      </c>
      <c r="ED4" s="280" t="s">
        <v>50</v>
      </c>
      <c r="EE4" s="287" t="s">
        <v>51</v>
      </c>
      <c r="EF4" s="287" t="s">
        <v>52</v>
      </c>
      <c r="EG4" s="287" t="s">
        <v>53</v>
      </c>
      <c r="EH4" s="279" t="s">
        <v>1</v>
      </c>
      <c r="EI4" s="279" t="s">
        <v>2</v>
      </c>
      <c r="EJ4" s="279" t="s">
        <v>1</v>
      </c>
      <c r="EK4" s="279" t="s">
        <v>2</v>
      </c>
      <c r="EL4" s="279" t="s">
        <v>50</v>
      </c>
      <c r="EM4" s="279" t="s">
        <v>51</v>
      </c>
      <c r="EN4" s="279" t="s">
        <v>52</v>
      </c>
      <c r="EO4" s="279" t="s">
        <v>53</v>
      </c>
      <c r="EP4" s="263" t="s">
        <v>1</v>
      </c>
      <c r="EQ4" s="263" t="s">
        <v>2</v>
      </c>
      <c r="ER4" s="263" t="s">
        <v>1</v>
      </c>
      <c r="ES4" s="263" t="s">
        <v>2</v>
      </c>
      <c r="ET4" s="263" t="s">
        <v>50</v>
      </c>
      <c r="EU4" s="263" t="s">
        <v>51</v>
      </c>
      <c r="EV4" s="59" t="s">
        <v>52</v>
      </c>
      <c r="EW4" s="59" t="s">
        <v>53</v>
      </c>
      <c r="EX4" s="244" t="s">
        <v>1</v>
      </c>
      <c r="EY4" s="244" t="s">
        <v>2</v>
      </c>
      <c r="EZ4" s="244" t="s">
        <v>1</v>
      </c>
      <c r="FA4" s="244" t="s">
        <v>2</v>
      </c>
      <c r="FB4" s="244" t="s">
        <v>50</v>
      </c>
      <c r="FC4" s="245" t="s">
        <v>51</v>
      </c>
      <c r="FD4" s="245" t="s">
        <v>52</v>
      </c>
      <c r="FE4" s="245" t="s">
        <v>53</v>
      </c>
    </row>
    <row r="5" spans="1:161" ht="15" customHeight="1" x14ac:dyDescent="0.25">
      <c r="A5" s="271"/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246"/>
      <c r="AD5" s="246"/>
      <c r="AE5" s="246"/>
      <c r="AF5" s="246"/>
      <c r="AG5" s="246"/>
      <c r="AH5" s="246"/>
      <c r="AI5" s="246"/>
      <c r="AJ5" s="246"/>
      <c r="AK5" s="246"/>
      <c r="AL5" s="246"/>
      <c r="AM5" s="246"/>
      <c r="AN5" s="246"/>
      <c r="AO5" s="246"/>
      <c r="AP5" s="246"/>
      <c r="AQ5" s="246"/>
      <c r="AR5" s="246"/>
      <c r="AS5" s="246"/>
      <c r="AT5" s="246"/>
      <c r="AU5" s="246"/>
      <c r="AV5" s="246"/>
      <c r="AW5" s="246"/>
      <c r="AX5" s="246"/>
      <c r="AY5" s="246"/>
      <c r="AZ5" s="246"/>
      <c r="BA5" s="246"/>
      <c r="BB5" s="246"/>
      <c r="BC5" s="246"/>
      <c r="BD5" s="246"/>
      <c r="BE5" s="246"/>
      <c r="BF5" s="246"/>
      <c r="BG5" s="246"/>
      <c r="BH5" s="246"/>
      <c r="BI5" s="246"/>
      <c r="BJ5" s="246"/>
      <c r="BK5" s="246"/>
      <c r="BL5" s="246"/>
      <c r="BM5" s="246"/>
      <c r="BN5" s="246"/>
      <c r="BO5" s="246"/>
      <c r="BP5" s="246"/>
      <c r="BQ5" s="246"/>
      <c r="BR5" s="246"/>
      <c r="BS5" s="246"/>
      <c r="BT5" s="246"/>
      <c r="BU5" s="246"/>
      <c r="BV5" s="246"/>
      <c r="BW5" s="246"/>
      <c r="BX5" s="246"/>
      <c r="BY5" s="246"/>
      <c r="BZ5" s="246"/>
      <c r="CA5" s="246"/>
      <c r="CB5" s="246"/>
      <c r="CC5" s="246"/>
      <c r="CD5" s="246"/>
      <c r="CE5" s="246"/>
      <c r="CF5" s="246"/>
      <c r="CG5" s="246"/>
      <c r="CH5" s="246"/>
      <c r="CI5" s="246"/>
      <c r="CJ5" s="246"/>
      <c r="CK5" s="246"/>
      <c r="CL5" s="246"/>
      <c r="CM5" s="246"/>
      <c r="CN5" s="246"/>
      <c r="CO5" s="246"/>
      <c r="CP5" s="246"/>
      <c r="CQ5" s="246"/>
      <c r="CR5" s="246"/>
      <c r="CS5" s="246"/>
      <c r="CT5" s="256"/>
      <c r="CU5" s="256"/>
      <c r="CV5" s="256"/>
      <c r="CW5" s="256"/>
      <c r="CX5" s="256"/>
      <c r="CY5" s="256"/>
      <c r="CZ5" s="256"/>
      <c r="DA5" s="256"/>
      <c r="DB5" s="246"/>
      <c r="DC5" s="246"/>
      <c r="DD5" s="246"/>
      <c r="DE5" s="246"/>
      <c r="DF5" s="246"/>
      <c r="DG5" s="246"/>
      <c r="DH5" s="246"/>
      <c r="DI5" s="246"/>
      <c r="DJ5" s="244"/>
      <c r="DK5" s="244"/>
      <c r="DL5" s="244"/>
      <c r="DM5" s="244"/>
      <c r="DN5" s="244"/>
      <c r="DO5" s="246"/>
      <c r="DP5" s="246"/>
      <c r="DQ5" s="246"/>
      <c r="DR5" s="286"/>
      <c r="DS5" s="286"/>
      <c r="DT5" s="286"/>
      <c r="DU5" s="286"/>
      <c r="DV5" s="286"/>
      <c r="DW5" s="251"/>
      <c r="DX5" s="251"/>
      <c r="DY5" s="251"/>
      <c r="DZ5" s="289"/>
      <c r="EA5" s="289"/>
      <c r="EB5" s="289"/>
      <c r="EC5" s="289"/>
      <c r="ED5" s="289"/>
      <c r="EE5" s="280"/>
      <c r="EF5" s="280"/>
      <c r="EG5" s="280"/>
      <c r="EH5" s="280"/>
      <c r="EI5" s="280"/>
      <c r="EJ5" s="280"/>
      <c r="EK5" s="280"/>
      <c r="EL5" s="280"/>
      <c r="EM5" s="280"/>
      <c r="EN5" s="280"/>
      <c r="EO5" s="280"/>
      <c r="EP5" s="246"/>
      <c r="EQ5" s="246"/>
      <c r="ER5" s="246"/>
      <c r="ES5" s="246"/>
      <c r="ET5" s="246"/>
      <c r="EU5" s="246"/>
      <c r="EV5" s="58"/>
      <c r="EW5" s="58"/>
      <c r="EX5" s="244"/>
      <c r="EY5" s="244"/>
      <c r="EZ5" s="244"/>
      <c r="FA5" s="244"/>
      <c r="FB5" s="244"/>
      <c r="FC5" s="246"/>
      <c r="FD5" s="246"/>
      <c r="FE5" s="246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61</v>
      </c>
      <c r="DH11" s="33" t="s">
        <v>61</v>
      </c>
      <c r="DI11" s="33" t="s">
        <v>61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58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40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54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55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60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61</v>
      </c>
      <c r="DC38" s="2" t="s">
        <v>61</v>
      </c>
      <c r="DD38" s="4" t="s">
        <v>61</v>
      </c>
      <c r="DE38" s="2" t="s">
        <v>61</v>
      </c>
      <c r="DF38" s="28"/>
      <c r="DG38" s="29" t="s">
        <v>61</v>
      </c>
      <c r="DH38" s="29" t="s">
        <v>61</v>
      </c>
      <c r="DI38" s="29" t="s">
        <v>61</v>
      </c>
      <c r="DJ38" s="4" t="s">
        <v>61</v>
      </c>
      <c r="DK38" s="2" t="s">
        <v>61</v>
      </c>
      <c r="DL38" s="4" t="s">
        <v>61</v>
      </c>
      <c r="DM38" s="2" t="s">
        <v>61</v>
      </c>
      <c r="DN38" s="28"/>
      <c r="DO38" s="29" t="s">
        <v>61</v>
      </c>
      <c r="DP38" s="29" t="s">
        <v>61</v>
      </c>
      <c r="DQ38" s="29" t="s">
        <v>61</v>
      </c>
      <c r="EH38" s="57" t="s">
        <v>61</v>
      </c>
      <c r="EI38" s="53" t="s">
        <v>61</v>
      </c>
      <c r="EJ38" s="57" t="s">
        <v>61</v>
      </c>
      <c r="EK38" s="53" t="s">
        <v>61</v>
      </c>
      <c r="EL38" s="55"/>
      <c r="EM38" s="56" t="s">
        <v>61</v>
      </c>
      <c r="EN38" s="56" t="s">
        <v>61</v>
      </c>
      <c r="EO38" s="56" t="s">
        <v>61</v>
      </c>
      <c r="EX38" s="57" t="s">
        <v>61</v>
      </c>
      <c r="EY38" s="2" t="s">
        <v>61</v>
      </c>
      <c r="EZ38" s="57" t="s">
        <v>61</v>
      </c>
      <c r="FA38" s="2" t="s">
        <v>61</v>
      </c>
      <c r="FB38" s="28"/>
      <c r="FC38" s="29" t="s">
        <v>61</v>
      </c>
      <c r="FD38" s="29" t="s">
        <v>61</v>
      </c>
      <c r="FE38" s="29" t="s">
        <v>61</v>
      </c>
    </row>
    <row r="39" spans="1:161" x14ac:dyDescent="0.25">
      <c r="EH39" s="57" t="s">
        <v>61</v>
      </c>
      <c r="EI39" s="53" t="s">
        <v>61</v>
      </c>
      <c r="EJ39" s="57" t="s">
        <v>61</v>
      </c>
      <c r="EK39" s="53" t="s">
        <v>61</v>
      </c>
      <c r="EL39" s="55"/>
      <c r="EM39" s="56" t="s">
        <v>61</v>
      </c>
      <c r="EN39" s="56" t="s">
        <v>61</v>
      </c>
      <c r="EO39" s="56" t="s">
        <v>61</v>
      </c>
    </row>
    <row r="40" spans="1:161" x14ac:dyDescent="0.25">
      <c r="EH40" s="57" t="s">
        <v>61</v>
      </c>
      <c r="EI40" s="53" t="s">
        <v>61</v>
      </c>
      <c r="EJ40" s="57" t="s">
        <v>61</v>
      </c>
      <c r="EK40" s="53" t="s">
        <v>61</v>
      </c>
      <c r="EL40" s="55"/>
      <c r="EM40" s="56" t="s">
        <v>61</v>
      </c>
      <c r="EN40" s="56" t="s">
        <v>61</v>
      </c>
      <c r="EO40" s="56" t="s">
        <v>61</v>
      </c>
    </row>
    <row r="41" spans="1:161" x14ac:dyDescent="0.25">
      <c r="EH41" s="57" t="s">
        <v>61</v>
      </c>
      <c r="EI41" s="53" t="s">
        <v>61</v>
      </c>
      <c r="EJ41" s="57" t="s">
        <v>61</v>
      </c>
      <c r="EK41" s="53" t="s">
        <v>61</v>
      </c>
      <c r="EL41" s="55"/>
      <c r="EM41" s="56" t="s">
        <v>61</v>
      </c>
      <c r="EN41" s="56" t="s">
        <v>61</v>
      </c>
      <c r="EO41" s="56" t="s">
        <v>61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85" priority="28" stopIfTrue="1">
      <formula>$A$1="N"</formula>
    </cfRule>
  </conditionalFormatting>
  <conditionalFormatting sqref="BB6:BB37">
    <cfRule type="expression" dxfId="84" priority="27" stopIfTrue="1">
      <formula>$A$1="N"</formula>
    </cfRule>
  </conditionalFormatting>
  <conditionalFormatting sqref="BJ4:BJ5">
    <cfRule type="expression" dxfId="83" priority="25" stopIfTrue="1">
      <formula>$A$1="N"</formula>
    </cfRule>
  </conditionalFormatting>
  <conditionalFormatting sqref="BJ6:BJ37">
    <cfRule type="expression" dxfId="82" priority="24" stopIfTrue="1">
      <formula>$A$1="N"</formula>
    </cfRule>
  </conditionalFormatting>
  <conditionalFormatting sqref="BR4:BR5">
    <cfRule type="expression" dxfId="81" priority="22" stopIfTrue="1">
      <formula>$A$1="N"</formula>
    </cfRule>
  </conditionalFormatting>
  <conditionalFormatting sqref="BR6:BR37">
    <cfRule type="expression" dxfId="80" priority="21" stopIfTrue="1">
      <formula>$A$1="N"</formula>
    </cfRule>
  </conditionalFormatting>
  <conditionalFormatting sqref="BZ4:BZ5">
    <cfRule type="expression" dxfId="79" priority="19" stopIfTrue="1">
      <formula>$A$1="N"</formula>
    </cfRule>
  </conditionalFormatting>
  <conditionalFormatting sqref="BZ6:BZ37">
    <cfRule type="expression" dxfId="78" priority="17" stopIfTrue="1">
      <formula>$A$1="N"</formula>
    </cfRule>
  </conditionalFormatting>
  <conditionalFormatting sqref="CH4:CH5">
    <cfRule type="expression" dxfId="77" priority="15" stopIfTrue="1">
      <formula>$A$1="N"</formula>
    </cfRule>
  </conditionalFormatting>
  <conditionalFormatting sqref="CH6:CH37">
    <cfRule type="expression" dxfId="76" priority="16" stopIfTrue="1">
      <formula>$A$1="N"</formula>
    </cfRule>
  </conditionalFormatting>
  <conditionalFormatting sqref="CP4:CP5">
    <cfRule type="expression" dxfId="75" priority="13" stopIfTrue="1">
      <formula>$A$1="N"</formula>
    </cfRule>
  </conditionalFormatting>
  <conditionalFormatting sqref="CP6:CP37">
    <cfRule type="expression" dxfId="74" priority="14" stopIfTrue="1">
      <formula>$A$1="N"</formula>
    </cfRule>
  </conditionalFormatting>
  <conditionalFormatting sqref="DF4:DF5">
    <cfRule type="expression" dxfId="73" priority="11" stopIfTrue="1">
      <formula>$A$1="N"</formula>
    </cfRule>
  </conditionalFormatting>
  <conditionalFormatting sqref="DF6:DF38">
    <cfRule type="expression" dxfId="72" priority="10" stopIfTrue="1">
      <formula>$A$1="N"</formula>
    </cfRule>
  </conditionalFormatting>
  <conditionalFormatting sqref="DN4:DN5">
    <cfRule type="expression" dxfId="71" priority="8" stopIfTrue="1">
      <formula>$A$1="N"</formula>
    </cfRule>
  </conditionalFormatting>
  <conditionalFormatting sqref="DN6:DN38">
    <cfRule type="expression" dxfId="70" priority="5" stopIfTrue="1">
      <formula>$A$1="N"</formula>
    </cfRule>
  </conditionalFormatting>
  <conditionalFormatting sqref="ET4">
    <cfRule type="expression" dxfId="69" priority="3" stopIfTrue="1">
      <formula>$A$1="N"</formula>
    </cfRule>
  </conditionalFormatting>
  <conditionalFormatting sqref="ET6:ET37">
    <cfRule type="expression" dxfId="68" priority="4" stopIfTrue="1">
      <formula>$A$1="N"</formula>
    </cfRule>
  </conditionalFormatting>
  <conditionalFormatting sqref="FB4:FB5">
    <cfRule type="expression" dxfId="67" priority="1" stopIfTrue="1">
      <formula>$A$1="N"</formula>
    </cfRule>
  </conditionalFormatting>
  <conditionalFormatting sqref="FB6:FB38">
    <cfRule type="expression" dxfId="66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J30"/>
  <sheetViews>
    <sheetView tabSelected="1"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O38" sqref="O38"/>
    </sheetView>
  </sheetViews>
  <sheetFormatPr defaultColWidth="9.140625" defaultRowHeight="14.25" x14ac:dyDescent="0.2"/>
  <cols>
    <col min="1" max="1" width="29.5703125" style="215" customWidth="1"/>
    <col min="2" max="2" width="26.5703125" style="229" customWidth="1"/>
    <col min="3" max="11" width="9.7109375" style="229" customWidth="1"/>
    <col min="12" max="12" width="9.5703125" style="229" customWidth="1"/>
    <col min="13" max="14" width="9.5703125" style="229" bestFit="1" customWidth="1"/>
    <col min="15" max="18" width="9.140625" style="229" customWidth="1"/>
    <col min="19" max="22" width="9.140625" style="229" hidden="1" customWidth="1"/>
    <col min="23" max="23" width="10.7109375" style="229" customWidth="1"/>
    <col min="24" max="31" width="8.7109375" style="229" customWidth="1"/>
    <col min="32" max="32" width="11.7109375" style="229" customWidth="1"/>
    <col min="33" max="35" width="8.7109375" style="229" customWidth="1"/>
    <col min="36" max="37" width="11" style="229" customWidth="1"/>
    <col min="38" max="16384" width="9.140625" style="229"/>
  </cols>
  <sheetData>
    <row r="1" spans="1:35" s="218" customFormat="1" ht="12.75" x14ac:dyDescent="0.2">
      <c r="A1" s="215"/>
      <c r="C1" s="324" t="s">
        <v>66</v>
      </c>
      <c r="D1" s="327"/>
      <c r="E1" s="327"/>
      <c r="F1" s="327"/>
      <c r="G1" s="327"/>
      <c r="H1" s="327"/>
      <c r="I1" s="327"/>
      <c r="J1" s="328"/>
      <c r="K1" s="324" t="s">
        <v>67</v>
      </c>
      <c r="L1" s="327"/>
      <c r="M1" s="327"/>
      <c r="N1" s="327"/>
      <c r="O1" s="327"/>
      <c r="P1" s="327"/>
      <c r="Q1" s="327"/>
      <c r="R1" s="328"/>
      <c r="S1" s="324" t="s">
        <v>111</v>
      </c>
      <c r="T1" s="325"/>
      <c r="U1" s="325"/>
      <c r="V1" s="322"/>
      <c r="W1" s="326" t="s">
        <v>68</v>
      </c>
      <c r="X1" s="326"/>
      <c r="Y1" s="326"/>
      <c r="Z1" s="326"/>
      <c r="AA1" s="326"/>
      <c r="AB1" s="326"/>
      <c r="AC1" s="326"/>
      <c r="AD1" s="326"/>
      <c r="AF1" s="329" t="s">
        <v>66</v>
      </c>
      <c r="AG1" s="330"/>
      <c r="AH1" s="329" t="s">
        <v>67</v>
      </c>
      <c r="AI1" s="330"/>
    </row>
    <row r="2" spans="1:35" s="218" customFormat="1" ht="12.75" x14ac:dyDescent="0.2">
      <c r="A2" s="216"/>
      <c r="C2" s="323" t="s">
        <v>69</v>
      </c>
      <c r="D2" s="323"/>
      <c r="E2" s="323" t="s">
        <v>52</v>
      </c>
      <c r="F2" s="323"/>
      <c r="G2" s="317" t="s">
        <v>124</v>
      </c>
      <c r="H2" s="318"/>
      <c r="I2" s="317" t="s">
        <v>125</v>
      </c>
      <c r="J2" s="318"/>
      <c r="K2" s="323" t="s">
        <v>69</v>
      </c>
      <c r="L2" s="323"/>
      <c r="M2" s="323" t="s">
        <v>52</v>
      </c>
      <c r="N2" s="323"/>
      <c r="O2" s="317" t="s">
        <v>124</v>
      </c>
      <c r="P2" s="318"/>
      <c r="Q2" s="317" t="s">
        <v>125</v>
      </c>
      <c r="R2" s="318"/>
      <c r="S2" s="317" t="s">
        <v>112</v>
      </c>
      <c r="T2" s="322"/>
      <c r="U2" s="317" t="s">
        <v>70</v>
      </c>
      <c r="V2" s="322"/>
      <c r="W2" s="323" t="s">
        <v>50</v>
      </c>
      <c r="X2" s="319" t="s">
        <v>51</v>
      </c>
      <c r="Y2" s="319" t="s">
        <v>52</v>
      </c>
      <c r="Z2" s="319" t="s">
        <v>124</v>
      </c>
      <c r="AA2" s="319" t="s">
        <v>125</v>
      </c>
      <c r="AB2" s="319" t="s">
        <v>71</v>
      </c>
      <c r="AC2" s="319" t="s">
        <v>70</v>
      </c>
      <c r="AD2" s="319" t="s">
        <v>53</v>
      </c>
      <c r="AF2" s="331" t="s">
        <v>72</v>
      </c>
      <c r="AG2" s="331" t="s">
        <v>2</v>
      </c>
      <c r="AH2" s="331" t="s">
        <v>72</v>
      </c>
      <c r="AI2" s="331" t="s">
        <v>2</v>
      </c>
    </row>
    <row r="3" spans="1:35" s="218" customFormat="1" ht="72" x14ac:dyDescent="0.2">
      <c r="A3" s="217" t="s">
        <v>0</v>
      </c>
      <c r="B3" s="219" t="s">
        <v>123</v>
      </c>
      <c r="C3" s="220" t="s">
        <v>275</v>
      </c>
      <c r="D3" s="220" t="s">
        <v>276</v>
      </c>
      <c r="E3" s="220" t="s">
        <v>277</v>
      </c>
      <c r="F3" s="220" t="s">
        <v>278</v>
      </c>
      <c r="G3" s="220" t="s">
        <v>304</v>
      </c>
      <c r="H3" s="220" t="s">
        <v>305</v>
      </c>
      <c r="I3" s="220" t="s">
        <v>306</v>
      </c>
      <c r="J3" s="220" t="s">
        <v>307</v>
      </c>
      <c r="K3" s="220" t="s">
        <v>279</v>
      </c>
      <c r="L3" s="220" t="s">
        <v>308</v>
      </c>
      <c r="M3" s="220" t="s">
        <v>280</v>
      </c>
      <c r="N3" s="220" t="s">
        <v>281</v>
      </c>
      <c r="O3" s="220" t="s">
        <v>309</v>
      </c>
      <c r="P3" s="220" t="s">
        <v>310</v>
      </c>
      <c r="Q3" s="220" t="s">
        <v>311</v>
      </c>
      <c r="R3" s="220" t="s">
        <v>312</v>
      </c>
      <c r="S3" s="220" t="s">
        <v>313</v>
      </c>
      <c r="T3" s="220" t="s">
        <v>314</v>
      </c>
      <c r="U3" s="220" t="s">
        <v>73</v>
      </c>
      <c r="V3" s="220" t="s">
        <v>74</v>
      </c>
      <c r="W3" s="323"/>
      <c r="X3" s="321"/>
      <c r="Y3" s="321"/>
      <c r="Z3" s="321"/>
      <c r="AA3" s="321"/>
      <c r="AB3" s="320"/>
      <c r="AC3" s="321"/>
      <c r="AD3" s="321"/>
      <c r="AF3" s="331"/>
      <c r="AG3" s="331"/>
      <c r="AH3" s="331"/>
      <c r="AI3" s="331"/>
    </row>
    <row r="4" spans="1:35" ht="14.25" customHeight="1" x14ac:dyDescent="0.2">
      <c r="A4" s="108" t="s">
        <v>152</v>
      </c>
      <c r="B4" s="221" t="s">
        <v>290</v>
      </c>
      <c r="C4" s="239">
        <v>2355.98</v>
      </c>
      <c r="D4" s="239">
        <v>1390</v>
      </c>
      <c r="E4" s="222">
        <v>1184.4100000000001</v>
      </c>
      <c r="F4" s="222">
        <v>939</v>
      </c>
      <c r="G4" s="237">
        <v>156.77000000000001</v>
      </c>
      <c r="H4" s="237">
        <v>137</v>
      </c>
      <c r="I4" s="222">
        <v>86.09</v>
      </c>
      <c r="J4" s="223">
        <v>45.5</v>
      </c>
      <c r="K4" s="239">
        <v>1673.56</v>
      </c>
      <c r="L4" s="241">
        <v>1713.5</v>
      </c>
      <c r="M4" s="224">
        <v>996.16</v>
      </c>
      <c r="N4" s="222">
        <v>1012</v>
      </c>
      <c r="O4" s="237">
        <v>108.94</v>
      </c>
      <c r="P4" s="237">
        <v>34.5</v>
      </c>
      <c r="Q4" s="223">
        <v>73.34</v>
      </c>
      <c r="R4" s="222">
        <v>23</v>
      </c>
      <c r="S4" s="225"/>
      <c r="T4" s="225"/>
      <c r="U4" s="225"/>
      <c r="V4" s="225"/>
      <c r="W4" s="242">
        <v>554</v>
      </c>
      <c r="X4" s="226">
        <f t="shared" ref="X4:X30" si="0">IFERROR(SUM(D4+L4)/W4,)</f>
        <v>5.6019855595667867</v>
      </c>
      <c r="Y4" s="226">
        <f t="shared" ref="Y4:Y30" si="1">IFERROR(SUM(F4+N4)/W4,0)</f>
        <v>3.5216606498194944</v>
      </c>
      <c r="Z4" s="226">
        <f t="shared" ref="Z4:Z30" si="2">IFERROR(SUM(H4+P4)/W4,0)</f>
        <v>0.30956678700361012</v>
      </c>
      <c r="AA4" s="226">
        <f t="shared" ref="AA4:AA30" si="3">IFERROR(SUM(J4+R4)/W4,)</f>
        <v>0.12364620938628158</v>
      </c>
      <c r="AB4" s="226">
        <f>IFERROR(SUM(T4)/W4,0)</f>
        <v>0</v>
      </c>
      <c r="AC4" s="227">
        <f>IFERROR(SUM(V4)/W4,)</f>
        <v>0</v>
      </c>
      <c r="AD4" s="228">
        <f t="shared" ref="AD4:AD30" si="4">SUM(X4:AC4)</f>
        <v>9.5568592057761741</v>
      </c>
      <c r="AF4" s="230">
        <f t="shared" ref="AF4:AF30" si="5">IFERROR(SUM(D4+H4)/(C4+G4),0)</f>
        <v>0.607700726295891</v>
      </c>
      <c r="AG4" s="230">
        <f t="shared" ref="AG4:AG30" si="6">IFERROR(SUM(F4+J4)/(E4+I4),0)</f>
        <v>0.77489177489177485</v>
      </c>
      <c r="AH4" s="230">
        <f t="shared" ref="AH4:AH30" si="7">IFERROR(SUM(L4+P4)/(K4+O4),0)</f>
        <v>0.98064516129032253</v>
      </c>
      <c r="AI4" s="230">
        <f t="shared" ref="AI4:AI30" si="8">IFERROR(SUM(N4+R4)/(M4+Q4),0)</f>
        <v>0.967741935483871</v>
      </c>
    </row>
    <row r="5" spans="1:35" ht="14.25" customHeight="1" x14ac:dyDescent="0.2">
      <c r="A5" s="108" t="s">
        <v>4</v>
      </c>
      <c r="B5" s="221" t="s">
        <v>291</v>
      </c>
      <c r="C5" s="239">
        <v>2439.0500000000002</v>
      </c>
      <c r="D5" s="239">
        <v>1970.75</v>
      </c>
      <c r="E5" s="222">
        <v>1312.75</v>
      </c>
      <c r="F5" s="222">
        <v>1141.5</v>
      </c>
      <c r="G5" s="237">
        <v>152.44999999999999</v>
      </c>
      <c r="H5" s="237">
        <v>84</v>
      </c>
      <c r="I5" s="222">
        <v>0</v>
      </c>
      <c r="J5" s="223">
        <v>0</v>
      </c>
      <c r="K5" s="239">
        <v>2349.02</v>
      </c>
      <c r="L5" s="241">
        <v>2131.5</v>
      </c>
      <c r="M5" s="224">
        <v>1069.5</v>
      </c>
      <c r="N5" s="222">
        <v>1248.25</v>
      </c>
      <c r="O5" s="237">
        <v>146.47999999999999</v>
      </c>
      <c r="P5" s="237">
        <v>46</v>
      </c>
      <c r="Q5" s="223">
        <v>0</v>
      </c>
      <c r="R5" s="222">
        <v>0</v>
      </c>
      <c r="S5" s="225"/>
      <c r="T5" s="231"/>
      <c r="U5" s="231"/>
      <c r="V5" s="231"/>
      <c r="W5" s="242">
        <v>818</v>
      </c>
      <c r="X5" s="226">
        <f t="shared" si="0"/>
        <v>5.0149755501222497</v>
      </c>
      <c r="Y5" s="226">
        <f t="shared" si="1"/>
        <v>2.9214547677261615</v>
      </c>
      <c r="Z5" s="226">
        <f t="shared" si="2"/>
        <v>0.15892420537897312</v>
      </c>
      <c r="AA5" s="226">
        <f t="shared" si="3"/>
        <v>0</v>
      </c>
      <c r="AB5" s="226">
        <f t="shared" ref="AB5:AB30" si="9">IFERROR(SUM(T5)/W5,0)</f>
        <v>0</v>
      </c>
      <c r="AC5" s="227">
        <f t="shared" ref="AC5:AC30" si="10">IFERROR(SUM(V5)/W5,)</f>
        <v>0</v>
      </c>
      <c r="AD5" s="228">
        <f t="shared" si="4"/>
        <v>8.0953545232273836</v>
      </c>
      <c r="AF5" s="230">
        <f t="shared" si="5"/>
        <v>0.79288057109781984</v>
      </c>
      <c r="AG5" s="230">
        <f t="shared" si="6"/>
        <v>0.86954865739859077</v>
      </c>
      <c r="AH5" s="230">
        <f t="shared" si="7"/>
        <v>0.87257062712883193</v>
      </c>
      <c r="AI5" s="230">
        <f t="shared" si="8"/>
        <v>1.1671341748480599</v>
      </c>
    </row>
    <row r="6" spans="1:35" ht="14.25" customHeight="1" x14ac:dyDescent="0.2">
      <c r="A6" s="108" t="s">
        <v>5</v>
      </c>
      <c r="B6" s="221" t="s">
        <v>292</v>
      </c>
      <c r="C6" s="239">
        <v>2181.5</v>
      </c>
      <c r="D6" s="240">
        <v>1808</v>
      </c>
      <c r="E6" s="224">
        <v>1427</v>
      </c>
      <c r="F6" s="224">
        <v>1222.5</v>
      </c>
      <c r="G6" s="237">
        <v>0</v>
      </c>
      <c r="H6" s="237">
        <v>0</v>
      </c>
      <c r="I6" s="222">
        <v>0</v>
      </c>
      <c r="J6" s="223">
        <v>0</v>
      </c>
      <c r="K6" s="241">
        <v>1782.5</v>
      </c>
      <c r="L6" s="240">
        <v>1748</v>
      </c>
      <c r="M6" s="224">
        <v>1069.5</v>
      </c>
      <c r="N6" s="224">
        <v>1016.5</v>
      </c>
      <c r="O6" s="237">
        <v>0</v>
      </c>
      <c r="P6" s="237">
        <v>0</v>
      </c>
      <c r="Q6" s="223">
        <v>0</v>
      </c>
      <c r="R6" s="222">
        <v>0</v>
      </c>
      <c r="S6" s="225"/>
      <c r="T6" s="232"/>
      <c r="U6" s="231"/>
      <c r="V6" s="231"/>
      <c r="W6" s="242">
        <v>1043</v>
      </c>
      <c r="X6" s="226">
        <f t="shared" si="0"/>
        <v>3.4093959731543624</v>
      </c>
      <c r="Y6" s="226">
        <f t="shared" si="1"/>
        <v>2.1466922339405561</v>
      </c>
      <c r="Z6" s="226">
        <f t="shared" si="2"/>
        <v>0</v>
      </c>
      <c r="AA6" s="226">
        <f t="shared" si="3"/>
        <v>0</v>
      </c>
      <c r="AB6" s="226">
        <f t="shared" si="9"/>
        <v>0</v>
      </c>
      <c r="AC6" s="227">
        <f t="shared" si="10"/>
        <v>0</v>
      </c>
      <c r="AD6" s="228">
        <f t="shared" si="4"/>
        <v>5.556088207094918</v>
      </c>
      <c r="AF6" s="230">
        <f t="shared" si="5"/>
        <v>0.82878753151501261</v>
      </c>
      <c r="AG6" s="230">
        <f t="shared" si="6"/>
        <v>0.85669236159775752</v>
      </c>
      <c r="AH6" s="230">
        <f t="shared" si="7"/>
        <v>0.98064516129032253</v>
      </c>
      <c r="AI6" s="230">
        <f t="shared" si="8"/>
        <v>0.95044413277232354</v>
      </c>
    </row>
    <row r="7" spans="1:35" ht="14.25" customHeight="1" x14ac:dyDescent="0.2">
      <c r="A7" s="108" t="s">
        <v>6</v>
      </c>
      <c r="B7" s="221" t="s">
        <v>293</v>
      </c>
      <c r="C7" s="239">
        <v>1076.5</v>
      </c>
      <c r="D7" s="240">
        <v>747.5</v>
      </c>
      <c r="E7" s="224">
        <v>623.96</v>
      </c>
      <c r="F7" s="224">
        <v>646</v>
      </c>
      <c r="G7" s="237">
        <v>0</v>
      </c>
      <c r="H7" s="237">
        <v>0</v>
      </c>
      <c r="I7" s="222">
        <v>83.04</v>
      </c>
      <c r="J7" s="223">
        <v>57.5</v>
      </c>
      <c r="K7" s="240">
        <v>1069.5</v>
      </c>
      <c r="L7" s="240">
        <v>1047.5</v>
      </c>
      <c r="M7" s="224">
        <v>629.96</v>
      </c>
      <c r="N7" s="224">
        <v>690</v>
      </c>
      <c r="O7" s="237">
        <v>0</v>
      </c>
      <c r="P7" s="237">
        <v>0</v>
      </c>
      <c r="Q7" s="223">
        <v>83.04</v>
      </c>
      <c r="R7" s="222">
        <v>34.5</v>
      </c>
      <c r="S7" s="225"/>
      <c r="T7" s="231"/>
      <c r="U7" s="231"/>
      <c r="V7" s="231"/>
      <c r="W7" s="242">
        <v>631</v>
      </c>
      <c r="X7" s="226">
        <f t="shared" si="0"/>
        <v>2.8446909667194928</v>
      </c>
      <c r="Y7" s="226">
        <f t="shared" si="1"/>
        <v>2.1172741679873219</v>
      </c>
      <c r="Z7" s="226">
        <f t="shared" si="2"/>
        <v>0</v>
      </c>
      <c r="AA7" s="226">
        <f t="shared" si="3"/>
        <v>0.14580031695721077</v>
      </c>
      <c r="AB7" s="226">
        <f t="shared" si="9"/>
        <v>0</v>
      </c>
      <c r="AC7" s="227">
        <f t="shared" si="10"/>
        <v>0</v>
      </c>
      <c r="AD7" s="228">
        <f t="shared" si="4"/>
        <v>5.1077654516640258</v>
      </c>
      <c r="AF7" s="230">
        <f t="shared" si="5"/>
        <v>0.69437993497445427</v>
      </c>
      <c r="AG7" s="230">
        <f t="shared" si="6"/>
        <v>0.99504950495049505</v>
      </c>
      <c r="AH7" s="230">
        <f t="shared" si="7"/>
        <v>0.97942964001870036</v>
      </c>
      <c r="AI7" s="230">
        <f t="shared" si="8"/>
        <v>1.0161290322580645</v>
      </c>
    </row>
    <row r="8" spans="1:35" ht="14.25" customHeight="1" x14ac:dyDescent="0.2">
      <c r="A8" s="108" t="s">
        <v>7</v>
      </c>
      <c r="B8" s="221" t="s">
        <v>293</v>
      </c>
      <c r="C8" s="239">
        <v>1126.5</v>
      </c>
      <c r="D8" s="240">
        <v>799</v>
      </c>
      <c r="E8" s="224">
        <v>1090</v>
      </c>
      <c r="F8" s="224">
        <v>1002.5</v>
      </c>
      <c r="G8" s="237">
        <v>0</v>
      </c>
      <c r="H8" s="237">
        <v>0</v>
      </c>
      <c r="I8" s="222">
        <v>0</v>
      </c>
      <c r="J8" s="223">
        <v>0</v>
      </c>
      <c r="K8" s="240">
        <v>1059.5</v>
      </c>
      <c r="L8" s="240">
        <v>931</v>
      </c>
      <c r="M8" s="224">
        <v>712</v>
      </c>
      <c r="N8" s="224">
        <v>838.5</v>
      </c>
      <c r="O8" s="237">
        <v>0</v>
      </c>
      <c r="P8" s="237">
        <v>0</v>
      </c>
      <c r="Q8" s="223">
        <v>0</v>
      </c>
      <c r="R8" s="222">
        <v>0</v>
      </c>
      <c r="S8" s="225"/>
      <c r="T8" s="231"/>
      <c r="U8" s="231"/>
      <c r="V8" s="231"/>
      <c r="W8" s="242">
        <v>450</v>
      </c>
      <c r="X8" s="226">
        <f t="shared" si="0"/>
        <v>3.8444444444444446</v>
      </c>
      <c r="Y8" s="226">
        <f t="shared" si="1"/>
        <v>4.0911111111111111</v>
      </c>
      <c r="Z8" s="226">
        <f t="shared" si="2"/>
        <v>0</v>
      </c>
      <c r="AA8" s="226">
        <f t="shared" si="3"/>
        <v>0</v>
      </c>
      <c r="AB8" s="226">
        <f t="shared" si="9"/>
        <v>0</v>
      </c>
      <c r="AC8" s="227">
        <f t="shared" si="10"/>
        <v>0</v>
      </c>
      <c r="AD8" s="228">
        <f t="shared" si="4"/>
        <v>7.9355555555555561</v>
      </c>
      <c r="AF8" s="230">
        <f t="shared" si="5"/>
        <v>0.70927652019529519</v>
      </c>
      <c r="AG8" s="230">
        <f t="shared" si="6"/>
        <v>0.91972477064220182</v>
      </c>
      <c r="AH8" s="230">
        <f t="shared" si="7"/>
        <v>0.87871637564889093</v>
      </c>
      <c r="AI8" s="230">
        <f t="shared" si="8"/>
        <v>1.1776685393258426</v>
      </c>
    </row>
    <row r="9" spans="1:35" ht="14.25" customHeight="1" x14ac:dyDescent="0.2">
      <c r="A9" s="108" t="s">
        <v>332</v>
      </c>
      <c r="B9" s="221" t="s">
        <v>294</v>
      </c>
      <c r="C9" s="239">
        <v>3734.09</v>
      </c>
      <c r="D9" s="240">
        <v>3245</v>
      </c>
      <c r="E9" s="224">
        <v>996.04</v>
      </c>
      <c r="F9" s="224">
        <v>429.25</v>
      </c>
      <c r="G9" s="237">
        <v>323.91000000000003</v>
      </c>
      <c r="H9" s="237">
        <v>167</v>
      </c>
      <c r="I9" s="222">
        <v>79.709999999999994</v>
      </c>
      <c r="J9" s="223">
        <v>11.5</v>
      </c>
      <c r="K9" s="240">
        <v>3277.76</v>
      </c>
      <c r="L9" s="240">
        <v>2416</v>
      </c>
      <c r="M9" s="224">
        <v>659.86</v>
      </c>
      <c r="N9" s="224">
        <v>635.5</v>
      </c>
      <c r="O9" s="237">
        <v>287.24</v>
      </c>
      <c r="P9" s="237">
        <v>137.5</v>
      </c>
      <c r="Q9" s="223">
        <v>53.14</v>
      </c>
      <c r="R9" s="222">
        <v>46</v>
      </c>
      <c r="S9" s="225"/>
      <c r="T9" s="231"/>
      <c r="U9" s="231"/>
      <c r="V9" s="231"/>
      <c r="W9" s="242">
        <v>311</v>
      </c>
      <c r="X9" s="226">
        <f t="shared" si="0"/>
        <v>18.20257234726688</v>
      </c>
      <c r="Y9" s="226">
        <f t="shared" si="1"/>
        <v>3.4236334405144695</v>
      </c>
      <c r="Z9" s="226">
        <f t="shared" si="2"/>
        <v>0.97909967845659163</v>
      </c>
      <c r="AA9" s="226">
        <f t="shared" si="3"/>
        <v>0.18488745980707397</v>
      </c>
      <c r="AB9" s="226">
        <f t="shared" si="9"/>
        <v>0</v>
      </c>
      <c r="AC9" s="227">
        <f t="shared" si="10"/>
        <v>0</v>
      </c>
      <c r="AD9" s="228">
        <f t="shared" si="4"/>
        <v>22.790192926045012</v>
      </c>
      <c r="AF9" s="230">
        <f t="shared" si="5"/>
        <v>0.84080827994085761</v>
      </c>
      <c r="AG9" s="230">
        <f t="shared" si="6"/>
        <v>0.40971415291656982</v>
      </c>
      <c r="AH9" s="230">
        <f t="shared" si="7"/>
        <v>0.71626928471248252</v>
      </c>
      <c r="AI9" s="230">
        <f t="shared" si="8"/>
        <v>0.95582047685834504</v>
      </c>
    </row>
    <row r="10" spans="1:35" ht="14.25" customHeight="1" x14ac:dyDescent="0.2">
      <c r="A10" s="108" t="s">
        <v>9</v>
      </c>
      <c r="B10" s="221" t="s">
        <v>290</v>
      </c>
      <c r="C10" s="239">
        <v>1500.5</v>
      </c>
      <c r="D10" s="240">
        <v>1289</v>
      </c>
      <c r="E10" s="224">
        <v>1141</v>
      </c>
      <c r="F10" s="224">
        <v>995</v>
      </c>
      <c r="G10" s="237">
        <v>0</v>
      </c>
      <c r="H10" s="237">
        <v>0</v>
      </c>
      <c r="I10" s="222">
        <v>0</v>
      </c>
      <c r="J10" s="223">
        <v>0</v>
      </c>
      <c r="K10" s="240">
        <v>1414.5</v>
      </c>
      <c r="L10" s="240">
        <v>1189.5</v>
      </c>
      <c r="M10" s="224">
        <v>724.5</v>
      </c>
      <c r="N10" s="224">
        <v>931.5</v>
      </c>
      <c r="O10" s="237">
        <v>0</v>
      </c>
      <c r="P10" s="237">
        <v>0</v>
      </c>
      <c r="Q10" s="223">
        <v>0</v>
      </c>
      <c r="R10" s="222">
        <v>0</v>
      </c>
      <c r="S10" s="225"/>
      <c r="T10" s="231"/>
      <c r="U10" s="231"/>
      <c r="V10" s="231"/>
      <c r="W10" s="242">
        <v>790</v>
      </c>
      <c r="X10" s="226">
        <f t="shared" si="0"/>
        <v>3.1373417721518986</v>
      </c>
      <c r="Y10" s="226">
        <f t="shared" si="1"/>
        <v>2.438607594936709</v>
      </c>
      <c r="Z10" s="226">
        <f t="shared" si="2"/>
        <v>0</v>
      </c>
      <c r="AA10" s="226">
        <f t="shared" si="3"/>
        <v>0</v>
      </c>
      <c r="AB10" s="226">
        <f t="shared" si="9"/>
        <v>0</v>
      </c>
      <c r="AC10" s="227">
        <f t="shared" si="10"/>
        <v>0</v>
      </c>
      <c r="AD10" s="228">
        <f t="shared" si="4"/>
        <v>5.575949367088608</v>
      </c>
      <c r="AF10" s="230">
        <f t="shared" si="5"/>
        <v>0.85904698433855387</v>
      </c>
      <c r="AG10" s="230">
        <f t="shared" si="6"/>
        <v>0.87204206836108678</v>
      </c>
      <c r="AH10" s="230">
        <f t="shared" si="7"/>
        <v>0.84093319194061511</v>
      </c>
      <c r="AI10" s="230">
        <f t="shared" si="8"/>
        <v>1.2857142857142858</v>
      </c>
    </row>
    <row r="11" spans="1:35" ht="14.25" customHeight="1" x14ac:dyDescent="0.2">
      <c r="A11" s="108" t="s">
        <v>10</v>
      </c>
      <c r="B11" s="233" t="s">
        <v>291</v>
      </c>
      <c r="C11" s="239">
        <v>1169.5</v>
      </c>
      <c r="D11" s="240">
        <v>1121.33</v>
      </c>
      <c r="E11" s="224">
        <v>381</v>
      </c>
      <c r="F11" s="224">
        <v>309</v>
      </c>
      <c r="G11" s="237">
        <v>0</v>
      </c>
      <c r="H11" s="237">
        <v>0</v>
      </c>
      <c r="I11" s="222">
        <v>0</v>
      </c>
      <c r="J11" s="223">
        <v>0</v>
      </c>
      <c r="K11" s="240">
        <v>1069.5</v>
      </c>
      <c r="L11" s="240">
        <v>1052.5</v>
      </c>
      <c r="M11" s="224">
        <v>356.5</v>
      </c>
      <c r="N11" s="224">
        <v>271.75</v>
      </c>
      <c r="O11" s="237">
        <v>0</v>
      </c>
      <c r="P11" s="237">
        <v>0</v>
      </c>
      <c r="Q11" s="223">
        <v>0</v>
      </c>
      <c r="R11" s="222">
        <v>0</v>
      </c>
      <c r="S11" s="225"/>
      <c r="T11" s="231"/>
      <c r="U11" s="231"/>
      <c r="V11" s="231"/>
      <c r="W11" s="242">
        <v>207</v>
      </c>
      <c r="X11" s="226">
        <f t="shared" si="0"/>
        <v>10.50159420289855</v>
      </c>
      <c r="Y11" s="226">
        <f t="shared" si="1"/>
        <v>2.8055555555555554</v>
      </c>
      <c r="Z11" s="226">
        <f t="shared" si="2"/>
        <v>0</v>
      </c>
      <c r="AA11" s="226">
        <f t="shared" si="3"/>
        <v>0</v>
      </c>
      <c r="AB11" s="226">
        <f t="shared" si="9"/>
        <v>0</v>
      </c>
      <c r="AC11" s="227">
        <f t="shared" si="10"/>
        <v>0</v>
      </c>
      <c r="AD11" s="228">
        <f t="shared" si="4"/>
        <v>13.307149758454106</v>
      </c>
      <c r="AF11" s="230">
        <f t="shared" si="5"/>
        <v>0.95881145788798627</v>
      </c>
      <c r="AG11" s="230">
        <f t="shared" si="6"/>
        <v>0.8110236220472441</v>
      </c>
      <c r="AH11" s="230">
        <f t="shared" si="7"/>
        <v>0.98410472183263209</v>
      </c>
      <c r="AI11" s="230">
        <f t="shared" si="8"/>
        <v>0.76227208976157079</v>
      </c>
    </row>
    <row r="12" spans="1:35" ht="14.25" customHeight="1" x14ac:dyDescent="0.2">
      <c r="A12" s="108" t="s">
        <v>134</v>
      </c>
      <c r="B12" s="233" t="s">
        <v>295</v>
      </c>
      <c r="C12" s="239">
        <v>1438</v>
      </c>
      <c r="D12" s="240">
        <v>1201.0999999999999</v>
      </c>
      <c r="E12" s="224">
        <v>1217.18</v>
      </c>
      <c r="F12" s="224">
        <v>1326</v>
      </c>
      <c r="G12" s="237">
        <v>0</v>
      </c>
      <c r="H12" s="237">
        <v>0</v>
      </c>
      <c r="I12" s="222">
        <v>189.32</v>
      </c>
      <c r="J12" s="223">
        <v>80.5</v>
      </c>
      <c r="K12" s="240">
        <v>1069.5</v>
      </c>
      <c r="L12" s="240">
        <v>1000.08</v>
      </c>
      <c r="M12" s="224">
        <v>926.68000000000006</v>
      </c>
      <c r="N12" s="224">
        <v>1046.5</v>
      </c>
      <c r="O12" s="237">
        <v>0</v>
      </c>
      <c r="P12" s="237">
        <v>0</v>
      </c>
      <c r="Q12" s="223">
        <v>142.82</v>
      </c>
      <c r="R12" s="222">
        <v>11.5</v>
      </c>
      <c r="S12" s="225"/>
      <c r="T12" s="231"/>
      <c r="U12" s="231"/>
      <c r="V12" s="231"/>
      <c r="W12" s="242">
        <v>725</v>
      </c>
      <c r="X12" s="226">
        <f t="shared" si="0"/>
        <v>3.0361103448275859</v>
      </c>
      <c r="Y12" s="226">
        <f t="shared" si="1"/>
        <v>3.2724137931034485</v>
      </c>
      <c r="Z12" s="226">
        <f t="shared" si="2"/>
        <v>0</v>
      </c>
      <c r="AA12" s="226">
        <f t="shared" si="3"/>
        <v>0.12689655172413794</v>
      </c>
      <c r="AB12" s="226">
        <f t="shared" si="9"/>
        <v>0</v>
      </c>
      <c r="AC12" s="227">
        <f t="shared" si="10"/>
        <v>0</v>
      </c>
      <c r="AD12" s="228">
        <f t="shared" si="4"/>
        <v>6.4354206896551718</v>
      </c>
      <c r="AF12" s="230">
        <f t="shared" si="5"/>
        <v>0.83525730180806668</v>
      </c>
      <c r="AG12" s="230">
        <f t="shared" si="6"/>
        <v>1</v>
      </c>
      <c r="AH12" s="230">
        <f t="shared" si="7"/>
        <v>0.93509116409537174</v>
      </c>
      <c r="AI12" s="230">
        <f t="shared" si="8"/>
        <v>0.989247311827957</v>
      </c>
    </row>
    <row r="13" spans="1:35" ht="14.25" customHeight="1" x14ac:dyDescent="0.2">
      <c r="A13" s="108" t="s">
        <v>11</v>
      </c>
      <c r="B13" s="233" t="s">
        <v>293</v>
      </c>
      <c r="C13" s="239">
        <v>1509</v>
      </c>
      <c r="D13" s="240">
        <v>1003.25</v>
      </c>
      <c r="E13" s="224">
        <v>961.36</v>
      </c>
      <c r="F13" s="224">
        <v>846.5</v>
      </c>
      <c r="G13" s="237">
        <v>0</v>
      </c>
      <c r="H13" s="237">
        <v>0</v>
      </c>
      <c r="I13" s="222">
        <v>99.64</v>
      </c>
      <c r="J13" s="223">
        <v>115</v>
      </c>
      <c r="K13" s="240">
        <v>1426</v>
      </c>
      <c r="L13" s="240">
        <v>1115</v>
      </c>
      <c r="M13" s="224">
        <v>646.56999999999994</v>
      </c>
      <c r="N13" s="224">
        <v>690</v>
      </c>
      <c r="O13" s="237">
        <v>0</v>
      </c>
      <c r="P13" s="237">
        <v>0</v>
      </c>
      <c r="Q13" s="223">
        <v>66.430000000000007</v>
      </c>
      <c r="R13" s="222">
        <v>0</v>
      </c>
      <c r="S13" s="225"/>
      <c r="T13" s="231"/>
      <c r="U13" s="231"/>
      <c r="V13" s="231"/>
      <c r="W13" s="242">
        <v>572</v>
      </c>
      <c r="X13" s="226">
        <f t="shared" si="0"/>
        <v>3.7032342657342658</v>
      </c>
      <c r="Y13" s="226">
        <f t="shared" si="1"/>
        <v>2.6861888111888113</v>
      </c>
      <c r="Z13" s="226">
        <f t="shared" si="2"/>
        <v>0</v>
      </c>
      <c r="AA13" s="226">
        <f t="shared" si="3"/>
        <v>0.20104895104895104</v>
      </c>
      <c r="AB13" s="226">
        <f t="shared" si="9"/>
        <v>0</v>
      </c>
      <c r="AC13" s="227">
        <f t="shared" si="10"/>
        <v>0</v>
      </c>
      <c r="AD13" s="228">
        <f t="shared" si="4"/>
        <v>6.5904720279720275</v>
      </c>
      <c r="AF13" s="230">
        <f t="shared" si="5"/>
        <v>0.66484426772697147</v>
      </c>
      <c r="AG13" s="230">
        <f t="shared" si="6"/>
        <v>0.9062205466540999</v>
      </c>
      <c r="AH13" s="230">
        <f t="shared" si="7"/>
        <v>0.78190743338008417</v>
      </c>
      <c r="AI13" s="230">
        <f t="shared" si="8"/>
        <v>0.967741935483871</v>
      </c>
    </row>
    <row r="14" spans="1:35" ht="14.25" customHeight="1" x14ac:dyDescent="0.2">
      <c r="A14" s="108" t="s">
        <v>12</v>
      </c>
      <c r="B14" s="233" t="s">
        <v>296</v>
      </c>
      <c r="C14" s="239">
        <v>1015.96</v>
      </c>
      <c r="D14" s="240">
        <v>829.75</v>
      </c>
      <c r="E14" s="224">
        <v>628.46</v>
      </c>
      <c r="F14" s="224">
        <v>669.5</v>
      </c>
      <c r="G14" s="237">
        <v>59.79</v>
      </c>
      <c r="H14" s="237">
        <v>0</v>
      </c>
      <c r="I14" s="222">
        <v>83.04</v>
      </c>
      <c r="J14" s="222">
        <v>0</v>
      </c>
      <c r="K14" s="241">
        <v>1009.71</v>
      </c>
      <c r="L14" s="240">
        <v>759</v>
      </c>
      <c r="M14" s="224">
        <v>629.96</v>
      </c>
      <c r="N14" s="224">
        <v>736</v>
      </c>
      <c r="O14" s="237">
        <v>59.79</v>
      </c>
      <c r="P14" s="237">
        <v>0</v>
      </c>
      <c r="Q14" s="223">
        <v>83.04</v>
      </c>
      <c r="R14" s="222">
        <v>0</v>
      </c>
      <c r="S14" s="225"/>
      <c r="T14" s="231"/>
      <c r="U14" s="231"/>
      <c r="V14" s="231"/>
      <c r="W14" s="242">
        <v>456</v>
      </c>
      <c r="X14" s="226">
        <f t="shared" si="0"/>
        <v>3.4841008771929824</v>
      </c>
      <c r="Y14" s="226">
        <f t="shared" si="1"/>
        <v>3.0822368421052633</v>
      </c>
      <c r="Z14" s="226">
        <f t="shared" si="2"/>
        <v>0</v>
      </c>
      <c r="AA14" s="226">
        <f t="shared" si="3"/>
        <v>0</v>
      </c>
      <c r="AB14" s="226">
        <f t="shared" si="9"/>
        <v>0</v>
      </c>
      <c r="AC14" s="227">
        <f t="shared" si="10"/>
        <v>0</v>
      </c>
      <c r="AD14" s="228">
        <f t="shared" si="4"/>
        <v>6.5663377192982457</v>
      </c>
      <c r="AF14" s="230">
        <f t="shared" si="5"/>
        <v>0.77132233325586796</v>
      </c>
      <c r="AG14" s="230">
        <f t="shared" si="6"/>
        <v>0.94096978215038651</v>
      </c>
      <c r="AH14" s="230">
        <f t="shared" si="7"/>
        <v>0.70967741935483875</v>
      </c>
      <c r="AI14" s="230">
        <f t="shared" si="8"/>
        <v>1.032258064516129</v>
      </c>
    </row>
    <row r="15" spans="1:35" ht="14.25" customHeight="1" x14ac:dyDescent="0.2">
      <c r="A15" s="108" t="s">
        <v>334</v>
      </c>
      <c r="B15" s="233" t="s">
        <v>297</v>
      </c>
      <c r="C15" s="239">
        <v>5461.23</v>
      </c>
      <c r="D15" s="240">
        <v>4474.75</v>
      </c>
      <c r="E15" s="222">
        <v>278.54000000000002</v>
      </c>
      <c r="F15" s="222">
        <v>299</v>
      </c>
      <c r="G15" s="237">
        <v>88.02</v>
      </c>
      <c r="H15" s="237">
        <v>99.5</v>
      </c>
      <c r="I15" s="222">
        <v>290.95999999999998</v>
      </c>
      <c r="J15" s="222">
        <v>0</v>
      </c>
      <c r="K15" s="241">
        <v>4859.95</v>
      </c>
      <c r="L15" s="240">
        <v>4483.17</v>
      </c>
      <c r="M15" s="222">
        <v>180.03</v>
      </c>
      <c r="N15" s="224">
        <v>309</v>
      </c>
      <c r="O15" s="237">
        <v>78.05</v>
      </c>
      <c r="P15" s="237">
        <v>35</v>
      </c>
      <c r="Q15" s="235">
        <v>193.97</v>
      </c>
      <c r="R15" s="222">
        <v>23</v>
      </c>
      <c r="S15" s="225"/>
      <c r="T15" s="231"/>
      <c r="U15" s="231"/>
      <c r="V15" s="231"/>
      <c r="W15" s="242">
        <v>354</v>
      </c>
      <c r="X15" s="226">
        <f t="shared" si="0"/>
        <v>25.304858757062146</v>
      </c>
      <c r="Y15" s="226">
        <f t="shared" si="1"/>
        <v>1.7175141242937852</v>
      </c>
      <c r="Z15" s="226">
        <f t="shared" si="2"/>
        <v>0.37994350282485878</v>
      </c>
      <c r="AA15" s="226">
        <f t="shared" si="3"/>
        <v>6.4971751412429377E-2</v>
      </c>
      <c r="AB15" s="226">
        <f>IFERROR(SUM(T15)/W15,0)</f>
        <v>0</v>
      </c>
      <c r="AC15" s="227">
        <f>IFERROR(SUM(V15)/W15,)</f>
        <v>0</v>
      </c>
      <c r="AD15" s="228">
        <f t="shared" si="4"/>
        <v>27.467288135593218</v>
      </c>
      <c r="AF15" s="230">
        <f t="shared" si="5"/>
        <v>0.82430058115961613</v>
      </c>
      <c r="AG15" s="230">
        <f t="shared" si="6"/>
        <v>0.52502194907813871</v>
      </c>
      <c r="AH15" s="230">
        <f t="shared" si="7"/>
        <v>0.91497974888618872</v>
      </c>
      <c r="AI15" s="230">
        <f t="shared" si="8"/>
        <v>0.88770053475935828</v>
      </c>
    </row>
    <row r="16" spans="1:35" ht="14.25" customHeight="1" x14ac:dyDescent="0.2">
      <c r="A16" s="108" t="s">
        <v>335</v>
      </c>
      <c r="B16" s="233" t="s">
        <v>298</v>
      </c>
      <c r="C16" s="239">
        <v>5309.5</v>
      </c>
      <c r="D16" s="240">
        <v>4992.5</v>
      </c>
      <c r="E16" s="224">
        <v>1604.5</v>
      </c>
      <c r="F16" s="224">
        <v>1000.75</v>
      </c>
      <c r="G16" s="237">
        <v>0</v>
      </c>
      <c r="H16" s="237">
        <v>0</v>
      </c>
      <c r="I16" s="222">
        <v>0</v>
      </c>
      <c r="J16" s="223">
        <v>0</v>
      </c>
      <c r="K16" s="240">
        <v>4650</v>
      </c>
      <c r="L16" s="240">
        <v>4382</v>
      </c>
      <c r="M16" s="224">
        <v>1426</v>
      </c>
      <c r="N16" s="224">
        <v>1057.75</v>
      </c>
      <c r="O16" s="237">
        <v>0</v>
      </c>
      <c r="P16" s="237">
        <v>0</v>
      </c>
      <c r="Q16" s="223">
        <v>0</v>
      </c>
      <c r="R16" s="222">
        <v>0</v>
      </c>
      <c r="S16" s="225"/>
      <c r="T16" s="231"/>
      <c r="U16" s="231"/>
      <c r="V16" s="231"/>
      <c r="W16" s="242">
        <v>888</v>
      </c>
      <c r="X16" s="226">
        <f t="shared" si="0"/>
        <v>10.55686936936937</v>
      </c>
      <c r="Y16" s="226">
        <f t="shared" si="1"/>
        <v>2.3181306306306309</v>
      </c>
      <c r="Z16" s="226">
        <f t="shared" si="2"/>
        <v>0</v>
      </c>
      <c r="AA16" s="226">
        <f t="shared" si="3"/>
        <v>0</v>
      </c>
      <c r="AB16" s="226">
        <f t="shared" si="9"/>
        <v>0</v>
      </c>
      <c r="AC16" s="227">
        <f t="shared" si="10"/>
        <v>0</v>
      </c>
      <c r="AD16" s="228">
        <f t="shared" si="4"/>
        <v>12.875</v>
      </c>
      <c r="AF16" s="230">
        <f t="shared" si="5"/>
        <v>0.94029569639325739</v>
      </c>
      <c r="AG16" s="230">
        <f t="shared" si="6"/>
        <v>0.62371455282019317</v>
      </c>
      <c r="AH16" s="230">
        <f t="shared" si="7"/>
        <v>0.94236559139784948</v>
      </c>
      <c r="AI16" s="230">
        <f t="shared" si="8"/>
        <v>0.74176016830294533</v>
      </c>
    </row>
    <row r="17" spans="1:36" ht="14.25" customHeight="1" x14ac:dyDescent="0.2">
      <c r="A17" s="108" t="s">
        <v>14</v>
      </c>
      <c r="B17" s="233" t="s">
        <v>293</v>
      </c>
      <c r="C17" s="239">
        <v>2458.17</v>
      </c>
      <c r="D17" s="240">
        <v>3060.5</v>
      </c>
      <c r="E17" s="224">
        <v>1762.99</v>
      </c>
      <c r="F17" s="224">
        <v>1175.67</v>
      </c>
      <c r="G17" s="237">
        <v>234.33</v>
      </c>
      <c r="H17" s="237">
        <v>126.5</v>
      </c>
      <c r="I17" s="222">
        <v>96.26</v>
      </c>
      <c r="J17" s="223">
        <v>23</v>
      </c>
      <c r="K17" s="239">
        <v>2408.36</v>
      </c>
      <c r="L17" s="241">
        <v>2494</v>
      </c>
      <c r="M17" s="224">
        <v>1012.97</v>
      </c>
      <c r="N17" s="224">
        <v>1040.5</v>
      </c>
      <c r="O17" s="237">
        <v>225.14</v>
      </c>
      <c r="P17" s="237">
        <v>92</v>
      </c>
      <c r="Q17" s="223">
        <v>56.53</v>
      </c>
      <c r="R17" s="222">
        <v>11.5</v>
      </c>
      <c r="S17" s="225"/>
      <c r="T17" s="231"/>
      <c r="U17" s="231"/>
      <c r="V17" s="231"/>
      <c r="W17" s="242">
        <v>684</v>
      </c>
      <c r="X17" s="226">
        <f t="shared" si="0"/>
        <v>8.1206140350877192</v>
      </c>
      <c r="Y17" s="226">
        <f t="shared" si="1"/>
        <v>3.2400146198830408</v>
      </c>
      <c r="Z17" s="226">
        <f t="shared" si="2"/>
        <v>0.31944444444444442</v>
      </c>
      <c r="AA17" s="226">
        <f t="shared" si="3"/>
        <v>5.0438596491228067E-2</v>
      </c>
      <c r="AB17" s="226">
        <f t="shared" si="9"/>
        <v>0</v>
      </c>
      <c r="AC17" s="227">
        <f t="shared" si="10"/>
        <v>0</v>
      </c>
      <c r="AD17" s="228">
        <f t="shared" si="4"/>
        <v>11.730511695906433</v>
      </c>
      <c r="AF17" s="230">
        <f t="shared" si="5"/>
        <v>1.1836583101207057</v>
      </c>
      <c r="AG17" s="230">
        <f t="shared" si="6"/>
        <v>0.64470619873604951</v>
      </c>
      <c r="AH17" s="230">
        <f t="shared" si="7"/>
        <v>0.98196316688817165</v>
      </c>
      <c r="AI17" s="230">
        <f t="shared" si="8"/>
        <v>0.98363721365123891</v>
      </c>
    </row>
    <row r="18" spans="1:36" ht="14.25" customHeight="1" x14ac:dyDescent="0.2">
      <c r="A18" s="108" t="s">
        <v>15</v>
      </c>
      <c r="B18" s="233" t="s">
        <v>293</v>
      </c>
      <c r="C18" s="239">
        <v>1275</v>
      </c>
      <c r="D18" s="240">
        <v>1094.25</v>
      </c>
      <c r="E18" s="224">
        <v>359</v>
      </c>
      <c r="F18" s="224">
        <v>356</v>
      </c>
      <c r="G18" s="237">
        <v>0</v>
      </c>
      <c r="H18" s="237">
        <v>0</v>
      </c>
      <c r="I18" s="222">
        <v>0</v>
      </c>
      <c r="J18" s="223">
        <v>0</v>
      </c>
      <c r="K18" s="240">
        <v>713</v>
      </c>
      <c r="L18" s="240">
        <v>714</v>
      </c>
      <c r="M18" s="224">
        <v>713</v>
      </c>
      <c r="N18" s="224">
        <v>735.5</v>
      </c>
      <c r="O18" s="237">
        <v>0</v>
      </c>
      <c r="P18" s="237">
        <v>0</v>
      </c>
      <c r="Q18" s="223">
        <v>0</v>
      </c>
      <c r="R18" s="222">
        <v>0</v>
      </c>
      <c r="S18" s="225"/>
      <c r="T18" s="231"/>
      <c r="U18" s="231"/>
      <c r="V18" s="231"/>
      <c r="W18" s="242">
        <v>529</v>
      </c>
      <c r="X18" s="226">
        <f t="shared" si="0"/>
        <v>3.418241965973535</v>
      </c>
      <c r="Y18" s="226">
        <f t="shared" si="1"/>
        <v>2.0633270321361059</v>
      </c>
      <c r="Z18" s="226">
        <f t="shared" si="2"/>
        <v>0</v>
      </c>
      <c r="AA18" s="226">
        <f t="shared" si="3"/>
        <v>0</v>
      </c>
      <c r="AB18" s="226">
        <f t="shared" si="9"/>
        <v>0</v>
      </c>
      <c r="AC18" s="227">
        <f t="shared" si="10"/>
        <v>0</v>
      </c>
      <c r="AD18" s="228">
        <f t="shared" si="4"/>
        <v>5.4815689981096405</v>
      </c>
      <c r="AF18" s="230">
        <f t="shared" si="5"/>
        <v>0.8582352941176471</v>
      </c>
      <c r="AG18" s="230">
        <f t="shared" si="6"/>
        <v>0.99164345403899723</v>
      </c>
      <c r="AH18" s="230">
        <f t="shared" si="7"/>
        <v>1.0014025245441796</v>
      </c>
      <c r="AI18" s="230">
        <f t="shared" si="8"/>
        <v>1.0315568022440393</v>
      </c>
    </row>
    <row r="19" spans="1:36" ht="14.25" customHeight="1" x14ac:dyDescent="0.2">
      <c r="A19" s="108" t="s">
        <v>333</v>
      </c>
      <c r="B19" s="233" t="s">
        <v>290</v>
      </c>
      <c r="C19" s="239">
        <v>1464</v>
      </c>
      <c r="D19" s="240">
        <v>1152.1500000000001</v>
      </c>
      <c r="E19" s="224">
        <v>1071.5</v>
      </c>
      <c r="F19" s="224">
        <v>961.5</v>
      </c>
      <c r="G19" s="237">
        <v>0</v>
      </c>
      <c r="H19" s="237">
        <v>0</v>
      </c>
      <c r="I19" s="222">
        <v>0</v>
      </c>
      <c r="J19" s="223">
        <v>0</v>
      </c>
      <c r="K19" s="240">
        <v>1426</v>
      </c>
      <c r="L19" s="240">
        <v>1289</v>
      </c>
      <c r="M19" s="224">
        <v>1069.5</v>
      </c>
      <c r="N19" s="224">
        <v>947</v>
      </c>
      <c r="O19" s="237">
        <v>0</v>
      </c>
      <c r="P19" s="237">
        <v>0</v>
      </c>
      <c r="Q19" s="223">
        <v>0</v>
      </c>
      <c r="R19" s="222">
        <v>0</v>
      </c>
      <c r="S19" s="225"/>
      <c r="T19" s="231"/>
      <c r="U19" s="231"/>
      <c r="V19" s="231"/>
      <c r="W19" s="242">
        <v>816</v>
      </c>
      <c r="X19" s="226">
        <f t="shared" si="0"/>
        <v>2.9916053921568628</v>
      </c>
      <c r="Y19" s="226">
        <f t="shared" si="1"/>
        <v>2.3388480392156863</v>
      </c>
      <c r="Z19" s="226">
        <f t="shared" si="2"/>
        <v>0</v>
      </c>
      <c r="AA19" s="226">
        <f t="shared" si="3"/>
        <v>0</v>
      </c>
      <c r="AB19" s="226">
        <f t="shared" si="9"/>
        <v>0</v>
      </c>
      <c r="AC19" s="227">
        <f t="shared" si="10"/>
        <v>0</v>
      </c>
      <c r="AD19" s="228">
        <f t="shared" si="4"/>
        <v>5.3304534313725487</v>
      </c>
      <c r="AF19" s="230">
        <f t="shared" si="5"/>
        <v>0.78698770491803283</v>
      </c>
      <c r="AG19" s="230">
        <f t="shared" si="6"/>
        <v>0.89734017732151194</v>
      </c>
      <c r="AH19" s="230">
        <f t="shared" si="7"/>
        <v>0.90392706872370265</v>
      </c>
      <c r="AI19" s="230">
        <f t="shared" si="8"/>
        <v>0.88546049555867223</v>
      </c>
    </row>
    <row r="20" spans="1:36" ht="14.25" customHeight="1" x14ac:dyDescent="0.2">
      <c r="A20" s="108" t="s">
        <v>336</v>
      </c>
      <c r="B20" s="233" t="s">
        <v>299</v>
      </c>
      <c r="C20" s="239">
        <v>2408.5</v>
      </c>
      <c r="D20" s="240">
        <v>1965.5</v>
      </c>
      <c r="E20" s="224">
        <v>442</v>
      </c>
      <c r="F20" s="224">
        <v>214</v>
      </c>
      <c r="G20" s="237">
        <v>0</v>
      </c>
      <c r="H20" s="237">
        <v>0</v>
      </c>
      <c r="I20" s="222">
        <v>0</v>
      </c>
      <c r="J20" s="223">
        <v>0</v>
      </c>
      <c r="K20" s="240">
        <v>1794</v>
      </c>
      <c r="L20" s="240">
        <v>1564</v>
      </c>
      <c r="M20" s="224">
        <v>368</v>
      </c>
      <c r="N20" s="224">
        <v>448.5</v>
      </c>
      <c r="O20" s="237">
        <v>0</v>
      </c>
      <c r="P20" s="237">
        <v>0</v>
      </c>
      <c r="Q20" s="223">
        <v>0</v>
      </c>
      <c r="R20" s="222">
        <v>0</v>
      </c>
      <c r="S20" s="225"/>
      <c r="T20" s="231"/>
      <c r="U20" s="231"/>
      <c r="V20" s="231"/>
      <c r="W20" s="242">
        <v>0</v>
      </c>
      <c r="X20" s="226">
        <f t="shared" si="0"/>
        <v>0</v>
      </c>
      <c r="Y20" s="226">
        <f t="shared" si="1"/>
        <v>0</v>
      </c>
      <c r="Z20" s="226">
        <f t="shared" si="2"/>
        <v>0</v>
      </c>
      <c r="AA20" s="226">
        <f t="shared" si="3"/>
        <v>0</v>
      </c>
      <c r="AB20" s="226">
        <f t="shared" si="9"/>
        <v>0</v>
      </c>
      <c r="AC20" s="227">
        <f t="shared" si="10"/>
        <v>0</v>
      </c>
      <c r="AD20" s="228">
        <f t="shared" si="4"/>
        <v>0</v>
      </c>
      <c r="AF20" s="230">
        <f t="shared" si="5"/>
        <v>0.81606809217355203</v>
      </c>
      <c r="AG20" s="230">
        <f t="shared" si="6"/>
        <v>0.48416289592760181</v>
      </c>
      <c r="AH20" s="230">
        <f t="shared" si="7"/>
        <v>0.87179487179487181</v>
      </c>
      <c r="AI20" s="230">
        <f t="shared" si="8"/>
        <v>1.21875</v>
      </c>
    </row>
    <row r="21" spans="1:36" ht="14.25" customHeight="1" x14ac:dyDescent="0.2">
      <c r="A21" s="108" t="s">
        <v>18</v>
      </c>
      <c r="B21" s="233" t="s">
        <v>300</v>
      </c>
      <c r="C21" s="239">
        <v>1434.5</v>
      </c>
      <c r="D21" s="240">
        <v>1253.67</v>
      </c>
      <c r="E21" s="224">
        <v>1069.5</v>
      </c>
      <c r="F21" s="224">
        <v>908.5</v>
      </c>
      <c r="G21" s="237">
        <v>0</v>
      </c>
      <c r="H21" s="237">
        <v>0</v>
      </c>
      <c r="I21" s="222">
        <v>0</v>
      </c>
      <c r="J21" s="223">
        <v>0</v>
      </c>
      <c r="K21" s="240">
        <v>1426</v>
      </c>
      <c r="L21" s="240">
        <v>1394.92</v>
      </c>
      <c r="M21" s="224">
        <v>713</v>
      </c>
      <c r="N21" s="224">
        <v>736</v>
      </c>
      <c r="O21" s="237">
        <v>0</v>
      </c>
      <c r="P21" s="237">
        <v>0</v>
      </c>
      <c r="Q21" s="223">
        <v>0</v>
      </c>
      <c r="R21" s="222">
        <v>0</v>
      </c>
      <c r="S21" s="225"/>
      <c r="T21" s="231"/>
      <c r="U21" s="231"/>
      <c r="V21" s="231"/>
      <c r="W21" s="243">
        <v>789</v>
      </c>
      <c r="X21" s="226">
        <f t="shared" si="0"/>
        <v>3.356894803548796</v>
      </c>
      <c r="Y21" s="226">
        <f t="shared" si="1"/>
        <v>2.0842839036755385</v>
      </c>
      <c r="Z21" s="226">
        <f t="shared" si="2"/>
        <v>0</v>
      </c>
      <c r="AA21" s="226">
        <f t="shared" si="3"/>
        <v>0</v>
      </c>
      <c r="AB21" s="226">
        <f t="shared" si="9"/>
        <v>0</v>
      </c>
      <c r="AC21" s="227">
        <f t="shared" si="10"/>
        <v>0</v>
      </c>
      <c r="AD21" s="228">
        <f t="shared" si="4"/>
        <v>5.4411787072243349</v>
      </c>
      <c r="AF21" s="230">
        <f t="shared" si="5"/>
        <v>0.87394214011850824</v>
      </c>
      <c r="AG21" s="230">
        <f t="shared" si="6"/>
        <v>0.84946236559139787</v>
      </c>
      <c r="AH21" s="230">
        <f t="shared" si="7"/>
        <v>0.97820476858345029</v>
      </c>
      <c r="AI21" s="230">
        <f t="shared" si="8"/>
        <v>1.032258064516129</v>
      </c>
    </row>
    <row r="22" spans="1:36" ht="14.25" customHeight="1" x14ac:dyDescent="0.2">
      <c r="A22" s="108" t="s">
        <v>19</v>
      </c>
      <c r="B22" s="233" t="s">
        <v>301</v>
      </c>
      <c r="C22" s="239">
        <v>363.25</v>
      </c>
      <c r="D22" s="240">
        <v>362</v>
      </c>
      <c r="E22" s="224">
        <v>356.5</v>
      </c>
      <c r="F22" s="224">
        <v>198.75</v>
      </c>
      <c r="G22" s="237">
        <v>0</v>
      </c>
      <c r="H22" s="237">
        <v>0</v>
      </c>
      <c r="I22" s="222">
        <v>0</v>
      </c>
      <c r="J22" s="223">
        <v>0</v>
      </c>
      <c r="K22" s="240">
        <v>713</v>
      </c>
      <c r="L22" s="240">
        <v>716.5</v>
      </c>
      <c r="M22" s="224">
        <v>356.5</v>
      </c>
      <c r="N22" s="224">
        <v>0</v>
      </c>
      <c r="O22" s="237">
        <v>0</v>
      </c>
      <c r="P22" s="237">
        <v>0</v>
      </c>
      <c r="Q22" s="223">
        <v>0</v>
      </c>
      <c r="R22" s="222">
        <v>0</v>
      </c>
      <c r="S22" s="225"/>
      <c r="T22" s="231"/>
      <c r="U22" s="231"/>
      <c r="V22" s="231"/>
      <c r="W22" s="243">
        <v>133</v>
      </c>
      <c r="X22" s="226">
        <f t="shared" si="0"/>
        <v>8.1090225563909772</v>
      </c>
      <c r="Y22" s="226">
        <f t="shared" si="1"/>
        <v>1.494360902255639</v>
      </c>
      <c r="Z22" s="226">
        <f t="shared" si="2"/>
        <v>0</v>
      </c>
      <c r="AA22" s="226">
        <f t="shared" si="3"/>
        <v>0</v>
      </c>
      <c r="AB22" s="226">
        <f t="shared" si="9"/>
        <v>0</v>
      </c>
      <c r="AC22" s="227">
        <f t="shared" si="10"/>
        <v>0</v>
      </c>
      <c r="AD22" s="228">
        <f t="shared" si="4"/>
        <v>9.6033834586466167</v>
      </c>
      <c r="AF22" s="230">
        <f t="shared" si="5"/>
        <v>0.99655884377150727</v>
      </c>
      <c r="AG22" s="230">
        <f t="shared" si="6"/>
        <v>0.55750350631136047</v>
      </c>
      <c r="AH22" s="230">
        <f t="shared" si="7"/>
        <v>1.0049088359046283</v>
      </c>
      <c r="AI22" s="230">
        <f t="shared" si="8"/>
        <v>0</v>
      </c>
    </row>
    <row r="23" spans="1:36" ht="14.25" customHeight="1" x14ac:dyDescent="0.2">
      <c r="A23" s="108" t="s">
        <v>60</v>
      </c>
      <c r="B23" s="233" t="s">
        <v>301</v>
      </c>
      <c r="C23" s="239">
        <v>1782.5</v>
      </c>
      <c r="D23" s="240">
        <v>1299</v>
      </c>
      <c r="E23" s="224">
        <v>1446</v>
      </c>
      <c r="F23" s="224">
        <v>1408.5</v>
      </c>
      <c r="G23" s="237">
        <v>0</v>
      </c>
      <c r="H23" s="237">
        <v>0</v>
      </c>
      <c r="I23" s="222">
        <v>0</v>
      </c>
      <c r="J23" s="223">
        <v>0</v>
      </c>
      <c r="K23" s="241">
        <v>1426</v>
      </c>
      <c r="L23" s="240">
        <v>1426</v>
      </c>
      <c r="M23" s="224">
        <v>1426</v>
      </c>
      <c r="N23" s="224">
        <v>1403</v>
      </c>
      <c r="O23" s="237">
        <v>0</v>
      </c>
      <c r="P23" s="237">
        <v>0</v>
      </c>
      <c r="Q23" s="223">
        <v>0</v>
      </c>
      <c r="R23" s="222">
        <v>0</v>
      </c>
      <c r="S23" s="225"/>
      <c r="T23" s="231"/>
      <c r="U23" s="231"/>
      <c r="V23" s="231"/>
      <c r="W23" s="243">
        <v>830</v>
      </c>
      <c r="X23" s="226">
        <f t="shared" si="0"/>
        <v>3.2831325301204819</v>
      </c>
      <c r="Y23" s="226">
        <f t="shared" si="1"/>
        <v>3.3873493975903615</v>
      </c>
      <c r="Z23" s="226">
        <f t="shared" si="2"/>
        <v>0</v>
      </c>
      <c r="AA23" s="226">
        <f t="shared" si="3"/>
        <v>0</v>
      </c>
      <c r="AB23" s="226">
        <f t="shared" si="9"/>
        <v>0</v>
      </c>
      <c r="AC23" s="227">
        <f t="shared" si="10"/>
        <v>0</v>
      </c>
      <c r="AD23" s="228">
        <f t="shared" si="4"/>
        <v>6.6704819277108438</v>
      </c>
      <c r="AF23" s="230">
        <f t="shared" si="5"/>
        <v>0.72875175315568019</v>
      </c>
      <c r="AG23" s="230">
        <f t="shared" si="6"/>
        <v>0.97406639004149376</v>
      </c>
      <c r="AH23" s="230">
        <f t="shared" si="7"/>
        <v>1</v>
      </c>
      <c r="AI23" s="230">
        <f t="shared" si="8"/>
        <v>0.9838709677419355</v>
      </c>
    </row>
    <row r="24" spans="1:36" ht="14.25" customHeight="1" x14ac:dyDescent="0.2">
      <c r="A24" s="108" t="s">
        <v>20</v>
      </c>
      <c r="B24" s="233" t="s">
        <v>301</v>
      </c>
      <c r="C24" s="239">
        <v>1569.3899999999999</v>
      </c>
      <c r="D24" s="240">
        <v>1565.25</v>
      </c>
      <c r="E24" s="224">
        <v>1427</v>
      </c>
      <c r="F24" s="224">
        <v>1243.5</v>
      </c>
      <c r="G24" s="237">
        <v>249.11</v>
      </c>
      <c r="H24" s="237">
        <v>214.5</v>
      </c>
      <c r="I24" s="222">
        <v>0</v>
      </c>
      <c r="J24" s="223">
        <v>0</v>
      </c>
      <c r="K24" s="241">
        <v>1533.3899999999999</v>
      </c>
      <c r="L24" s="240">
        <v>1738.17</v>
      </c>
      <c r="M24" s="224">
        <v>1069.5</v>
      </c>
      <c r="N24" s="224">
        <v>1023.5</v>
      </c>
      <c r="O24" s="237">
        <v>249.11</v>
      </c>
      <c r="P24" s="237">
        <v>23</v>
      </c>
      <c r="Q24" s="223">
        <v>0</v>
      </c>
      <c r="R24" s="222">
        <v>0</v>
      </c>
      <c r="S24" s="225"/>
      <c r="T24" s="231"/>
      <c r="U24" s="231"/>
      <c r="V24" s="231"/>
      <c r="W24" s="243">
        <v>896</v>
      </c>
      <c r="X24" s="226">
        <f t="shared" si="0"/>
        <v>3.6868526785714288</v>
      </c>
      <c r="Y24" s="226">
        <f t="shared" si="1"/>
        <v>2.5301339285714284</v>
      </c>
      <c r="Z24" s="226">
        <f t="shared" si="2"/>
        <v>0.2650669642857143</v>
      </c>
      <c r="AA24" s="226">
        <f t="shared" si="3"/>
        <v>0</v>
      </c>
      <c r="AB24" s="226">
        <f t="shared" si="9"/>
        <v>0</v>
      </c>
      <c r="AC24" s="227">
        <f t="shared" si="10"/>
        <v>0</v>
      </c>
      <c r="AD24" s="228">
        <f t="shared" si="4"/>
        <v>6.4820535714285716</v>
      </c>
      <c r="AF24" s="230">
        <f t="shared" si="5"/>
        <v>0.9786912290349189</v>
      </c>
      <c r="AG24" s="230">
        <f t="shared" si="6"/>
        <v>0.87140854940434476</v>
      </c>
      <c r="AH24" s="230">
        <f t="shared" si="7"/>
        <v>0.98803366058906039</v>
      </c>
      <c r="AI24" s="230">
        <f t="shared" si="8"/>
        <v>0.956989247311828</v>
      </c>
    </row>
    <row r="25" spans="1:36" ht="14.25" customHeight="1" x14ac:dyDescent="0.2">
      <c r="A25" s="108" t="s">
        <v>21</v>
      </c>
      <c r="B25" s="233" t="s">
        <v>302</v>
      </c>
      <c r="C25" s="239">
        <v>2367.04</v>
      </c>
      <c r="D25" s="240">
        <v>2016</v>
      </c>
      <c r="E25" s="224">
        <v>1407.74</v>
      </c>
      <c r="F25" s="224">
        <v>1133.83</v>
      </c>
      <c r="G25" s="237">
        <v>149.46</v>
      </c>
      <c r="H25" s="237">
        <v>46</v>
      </c>
      <c r="I25" s="222">
        <v>67.760000000000005</v>
      </c>
      <c r="J25" s="223">
        <v>53</v>
      </c>
      <c r="K25" s="240">
        <v>2346.04</v>
      </c>
      <c r="L25" s="240">
        <v>2140.25</v>
      </c>
      <c r="M25" s="224">
        <v>1367.9</v>
      </c>
      <c r="N25" s="224">
        <v>1099.83</v>
      </c>
      <c r="O25" s="237">
        <v>149.46</v>
      </c>
      <c r="P25" s="237">
        <v>11.5</v>
      </c>
      <c r="Q25" s="223">
        <v>65.099999999999994</v>
      </c>
      <c r="R25" s="222">
        <v>11.5</v>
      </c>
      <c r="S25" s="225"/>
      <c r="T25" s="231"/>
      <c r="U25" s="231"/>
      <c r="V25" s="231"/>
      <c r="W25" s="243">
        <v>869</v>
      </c>
      <c r="X25" s="226">
        <f t="shared" si="0"/>
        <v>4.7827963176064445</v>
      </c>
      <c r="Y25" s="226">
        <f t="shared" si="1"/>
        <v>2.5703797468354428</v>
      </c>
      <c r="Z25" s="226">
        <f t="shared" si="2"/>
        <v>6.6168009205983896E-2</v>
      </c>
      <c r="AA25" s="226">
        <f t="shared" si="3"/>
        <v>7.4223245109321059E-2</v>
      </c>
      <c r="AB25" s="226">
        <f t="shared" si="9"/>
        <v>0</v>
      </c>
      <c r="AC25" s="227">
        <f t="shared" si="10"/>
        <v>0</v>
      </c>
      <c r="AD25" s="228">
        <f t="shared" si="4"/>
        <v>7.4935673187571927</v>
      </c>
      <c r="AF25" s="230">
        <f t="shared" si="5"/>
        <v>0.81939201271607387</v>
      </c>
      <c r="AG25" s="230">
        <f t="shared" si="6"/>
        <v>0.80435784479837336</v>
      </c>
      <c r="AH25" s="230">
        <f t="shared" si="7"/>
        <v>0.86225205369665403</v>
      </c>
      <c r="AI25" s="230">
        <f t="shared" si="8"/>
        <v>0.77552686671318904</v>
      </c>
    </row>
    <row r="26" spans="1:36" ht="14.25" customHeight="1" x14ac:dyDescent="0.2">
      <c r="A26" s="108" t="s">
        <v>22</v>
      </c>
      <c r="B26" s="233" t="s">
        <v>301</v>
      </c>
      <c r="C26" s="239">
        <v>1426</v>
      </c>
      <c r="D26" s="240">
        <v>1375</v>
      </c>
      <c r="E26" s="224">
        <v>1323</v>
      </c>
      <c r="F26" s="224">
        <v>1072</v>
      </c>
      <c r="G26" s="237">
        <v>0</v>
      </c>
      <c r="H26" s="237">
        <v>0</v>
      </c>
      <c r="I26" s="222">
        <v>0</v>
      </c>
      <c r="J26" s="223">
        <v>0</v>
      </c>
      <c r="K26" s="240">
        <v>1426</v>
      </c>
      <c r="L26" s="240">
        <v>1426.5</v>
      </c>
      <c r="M26" s="224">
        <v>1012</v>
      </c>
      <c r="N26" s="224">
        <v>953</v>
      </c>
      <c r="O26" s="237">
        <v>0</v>
      </c>
      <c r="P26" s="237">
        <v>0</v>
      </c>
      <c r="Q26" s="223">
        <v>0</v>
      </c>
      <c r="R26" s="222">
        <v>0</v>
      </c>
      <c r="S26" s="225"/>
      <c r="T26" s="231"/>
      <c r="U26" s="231"/>
      <c r="V26" s="231"/>
      <c r="W26" s="243">
        <v>761</v>
      </c>
      <c r="X26" s="226">
        <f t="shared" si="0"/>
        <v>3.6813403416557162</v>
      </c>
      <c r="Y26" s="226">
        <f t="shared" si="1"/>
        <v>2.6609724047306176</v>
      </c>
      <c r="Z26" s="226">
        <f t="shared" si="2"/>
        <v>0</v>
      </c>
      <c r="AA26" s="226">
        <f t="shared" si="3"/>
        <v>0</v>
      </c>
      <c r="AB26" s="226">
        <f t="shared" si="9"/>
        <v>0</v>
      </c>
      <c r="AC26" s="227">
        <f t="shared" si="10"/>
        <v>0</v>
      </c>
      <c r="AD26" s="228">
        <f t="shared" si="4"/>
        <v>6.3423127463863338</v>
      </c>
      <c r="AF26" s="230">
        <f t="shared" si="5"/>
        <v>0.96423562412342212</v>
      </c>
      <c r="AG26" s="230">
        <f t="shared" si="6"/>
        <v>0.81027966742252455</v>
      </c>
      <c r="AH26" s="230">
        <f t="shared" si="7"/>
        <v>1.0003506311360448</v>
      </c>
      <c r="AI26" s="230">
        <f t="shared" si="8"/>
        <v>0.94169960474308301</v>
      </c>
    </row>
    <row r="27" spans="1:36" ht="14.25" customHeight="1" x14ac:dyDescent="0.2">
      <c r="A27" s="108" t="s">
        <v>23</v>
      </c>
      <c r="B27" s="233" t="s">
        <v>301</v>
      </c>
      <c r="C27" s="240">
        <v>1787</v>
      </c>
      <c r="D27" s="240">
        <v>1693.83</v>
      </c>
      <c r="E27" s="222">
        <v>640.56999999999994</v>
      </c>
      <c r="F27" s="222">
        <v>592</v>
      </c>
      <c r="G27" s="237">
        <v>0</v>
      </c>
      <c r="H27" s="237">
        <v>0</v>
      </c>
      <c r="I27" s="222">
        <v>66.430000000000007</v>
      </c>
      <c r="J27" s="223">
        <v>0</v>
      </c>
      <c r="K27" s="240">
        <v>1768.5</v>
      </c>
      <c r="L27" s="240">
        <v>1774.08</v>
      </c>
      <c r="M27" s="224">
        <v>646.56999999999994</v>
      </c>
      <c r="N27" s="224">
        <v>649.5</v>
      </c>
      <c r="O27" s="237">
        <v>0</v>
      </c>
      <c r="P27" s="237">
        <v>0</v>
      </c>
      <c r="Q27" s="223">
        <v>66.430000000000007</v>
      </c>
      <c r="R27" s="222">
        <v>0</v>
      </c>
      <c r="S27" s="225"/>
      <c r="T27" s="231"/>
      <c r="U27" s="231"/>
      <c r="V27" s="231"/>
      <c r="W27" s="243">
        <v>460</v>
      </c>
      <c r="X27" s="226">
        <f t="shared" si="0"/>
        <v>7.5389347826086954</v>
      </c>
      <c r="Y27" s="226">
        <f t="shared" si="1"/>
        <v>2.6989130434782607</v>
      </c>
      <c r="Z27" s="226">
        <f t="shared" si="2"/>
        <v>0</v>
      </c>
      <c r="AA27" s="226">
        <f t="shared" si="3"/>
        <v>0</v>
      </c>
      <c r="AB27" s="226">
        <f t="shared" si="9"/>
        <v>0</v>
      </c>
      <c r="AC27" s="227">
        <f t="shared" si="10"/>
        <v>0</v>
      </c>
      <c r="AD27" s="228">
        <f t="shared" si="4"/>
        <v>10.237847826086956</v>
      </c>
      <c r="AF27" s="230">
        <f t="shared" si="5"/>
        <v>0.94786233911583651</v>
      </c>
      <c r="AG27" s="230">
        <f t="shared" si="6"/>
        <v>0.83734087694483739</v>
      </c>
      <c r="AH27" s="230">
        <f t="shared" si="7"/>
        <v>1.0031552162849873</v>
      </c>
      <c r="AI27" s="230">
        <f t="shared" si="8"/>
        <v>0.9109396914446003</v>
      </c>
    </row>
    <row r="28" spans="1:36" ht="14.25" customHeight="1" x14ac:dyDescent="0.2">
      <c r="A28" s="108" t="s">
        <v>25</v>
      </c>
      <c r="B28" s="233" t="s">
        <v>293</v>
      </c>
      <c r="C28" s="239">
        <v>1519.5</v>
      </c>
      <c r="D28" s="240">
        <v>1156</v>
      </c>
      <c r="E28" s="224">
        <v>1115.5</v>
      </c>
      <c r="F28" s="224">
        <v>1074.5</v>
      </c>
      <c r="G28" s="237">
        <v>0</v>
      </c>
      <c r="H28" s="237">
        <v>0</v>
      </c>
      <c r="I28" s="222">
        <v>0</v>
      </c>
      <c r="J28" s="223">
        <v>0</v>
      </c>
      <c r="K28" s="240">
        <v>1414.5</v>
      </c>
      <c r="L28" s="240">
        <v>1242</v>
      </c>
      <c r="M28" s="224">
        <v>713</v>
      </c>
      <c r="N28" s="224">
        <v>920.5</v>
      </c>
      <c r="O28" s="237">
        <v>0</v>
      </c>
      <c r="P28" s="237">
        <v>0</v>
      </c>
      <c r="Q28" s="223">
        <v>0</v>
      </c>
      <c r="R28" s="222">
        <v>0</v>
      </c>
      <c r="S28" s="225"/>
      <c r="T28" s="231"/>
      <c r="U28" s="231"/>
      <c r="V28" s="231"/>
      <c r="W28" s="243">
        <v>734</v>
      </c>
      <c r="X28" s="226">
        <f t="shared" si="0"/>
        <v>3.2670299727520438</v>
      </c>
      <c r="Y28" s="226">
        <f t="shared" si="1"/>
        <v>2.7179836512261581</v>
      </c>
      <c r="Z28" s="226">
        <f t="shared" si="2"/>
        <v>0</v>
      </c>
      <c r="AA28" s="226">
        <f t="shared" si="3"/>
        <v>0</v>
      </c>
      <c r="AB28" s="226">
        <f t="shared" si="9"/>
        <v>0</v>
      </c>
      <c r="AC28" s="227">
        <f t="shared" si="10"/>
        <v>0</v>
      </c>
      <c r="AD28" s="228">
        <f t="shared" si="4"/>
        <v>5.9850136239782019</v>
      </c>
      <c r="AF28" s="230">
        <f t="shared" si="5"/>
        <v>0.76077657124053966</v>
      </c>
      <c r="AG28" s="230">
        <f t="shared" si="6"/>
        <v>0.96324518153294492</v>
      </c>
      <c r="AH28" s="230">
        <f t="shared" si="7"/>
        <v>0.87804878048780488</v>
      </c>
      <c r="AI28" s="230">
        <f t="shared" si="8"/>
        <v>1.2910238429172511</v>
      </c>
    </row>
    <row r="29" spans="1:36" ht="14.25" customHeight="1" x14ac:dyDescent="0.2">
      <c r="A29" s="108" t="s">
        <v>26</v>
      </c>
      <c r="B29" s="233" t="s">
        <v>303</v>
      </c>
      <c r="C29" s="239">
        <v>1987.43</v>
      </c>
      <c r="D29" s="240">
        <v>1407.75</v>
      </c>
      <c r="E29" s="224">
        <v>629.96</v>
      </c>
      <c r="F29" s="224">
        <v>506</v>
      </c>
      <c r="G29" s="237">
        <v>166.07</v>
      </c>
      <c r="H29" s="237">
        <v>120</v>
      </c>
      <c r="I29" s="222">
        <v>83.04</v>
      </c>
      <c r="J29" s="223">
        <v>92</v>
      </c>
      <c r="K29" s="241">
        <v>1972.93</v>
      </c>
      <c r="L29" s="240">
        <v>1794</v>
      </c>
      <c r="M29" s="224">
        <v>629.96</v>
      </c>
      <c r="N29" s="224">
        <v>643.75</v>
      </c>
      <c r="O29" s="237">
        <v>166.07</v>
      </c>
      <c r="P29" s="237">
        <v>46</v>
      </c>
      <c r="Q29" s="223">
        <v>83.04</v>
      </c>
      <c r="R29" s="222">
        <v>0</v>
      </c>
      <c r="S29" s="225"/>
      <c r="T29" s="231"/>
      <c r="U29" s="231"/>
      <c r="V29" s="231"/>
      <c r="W29" s="243">
        <v>641</v>
      </c>
      <c r="X29" s="226">
        <f t="shared" si="0"/>
        <v>4.9949297971918876</v>
      </c>
      <c r="Y29" s="226">
        <f t="shared" si="1"/>
        <v>1.7936817472698907</v>
      </c>
      <c r="Z29" s="226">
        <f t="shared" si="2"/>
        <v>0.2589703588143526</v>
      </c>
      <c r="AA29" s="226">
        <f t="shared" si="3"/>
        <v>0.14352574102964119</v>
      </c>
      <c r="AB29" s="226">
        <f t="shared" si="9"/>
        <v>0</v>
      </c>
      <c r="AC29" s="227">
        <f t="shared" si="10"/>
        <v>0</v>
      </c>
      <c r="AD29" s="228">
        <f t="shared" si="4"/>
        <v>7.191107644305772</v>
      </c>
      <c r="AF29" s="230">
        <f t="shared" si="5"/>
        <v>0.70942651497562104</v>
      </c>
      <c r="AG29" s="230">
        <f t="shared" si="6"/>
        <v>0.83870967741935487</v>
      </c>
      <c r="AH29" s="230">
        <f t="shared" si="7"/>
        <v>0.86021505376344087</v>
      </c>
      <c r="AI29" s="230">
        <f t="shared" si="8"/>
        <v>0.90287517531556805</v>
      </c>
    </row>
    <row r="30" spans="1:36" ht="14.25" customHeight="1" x14ac:dyDescent="0.2">
      <c r="A30" s="108" t="s">
        <v>230</v>
      </c>
      <c r="B30" s="234" t="s">
        <v>338</v>
      </c>
      <c r="C30" s="239">
        <v>8341.18</v>
      </c>
      <c r="D30" s="240">
        <v>5697.75</v>
      </c>
      <c r="E30" s="224">
        <v>3024.25</v>
      </c>
      <c r="F30" s="224">
        <v>2668.75</v>
      </c>
      <c r="G30" s="237">
        <v>166.07</v>
      </c>
      <c r="H30" s="238">
        <v>65</v>
      </c>
      <c r="I30" s="222">
        <v>0</v>
      </c>
      <c r="J30" s="222">
        <v>0</v>
      </c>
      <c r="K30" s="241">
        <v>8383.93</v>
      </c>
      <c r="L30" s="241">
        <v>7248</v>
      </c>
      <c r="M30" s="223">
        <v>2495.5</v>
      </c>
      <c r="N30" s="224">
        <v>2288.5</v>
      </c>
      <c r="O30" s="238">
        <v>166.07</v>
      </c>
      <c r="P30" s="238">
        <v>0</v>
      </c>
      <c r="Q30" s="223">
        <v>0</v>
      </c>
      <c r="R30" s="222">
        <v>0</v>
      </c>
      <c r="S30" s="225"/>
      <c r="T30" s="231"/>
      <c r="U30" s="231"/>
      <c r="V30" s="231"/>
      <c r="W30" s="243">
        <v>0</v>
      </c>
      <c r="X30" s="226">
        <f t="shared" si="0"/>
        <v>0</v>
      </c>
      <c r="Y30" s="226">
        <f t="shared" si="1"/>
        <v>0</v>
      </c>
      <c r="Z30" s="226">
        <f t="shared" si="2"/>
        <v>0</v>
      </c>
      <c r="AA30" s="226">
        <f t="shared" si="3"/>
        <v>0</v>
      </c>
      <c r="AB30" s="226">
        <f t="shared" si="9"/>
        <v>0</v>
      </c>
      <c r="AC30" s="227">
        <f t="shared" si="10"/>
        <v>0</v>
      </c>
      <c r="AD30" s="228">
        <f t="shared" si="4"/>
        <v>0</v>
      </c>
      <c r="AF30" s="230">
        <f t="shared" si="5"/>
        <v>0.67739281201328283</v>
      </c>
      <c r="AG30" s="230">
        <f t="shared" si="6"/>
        <v>0.88245019426304039</v>
      </c>
      <c r="AH30" s="230">
        <f t="shared" si="7"/>
        <v>0.84771929824561398</v>
      </c>
      <c r="AI30" s="230">
        <f t="shared" si="8"/>
        <v>0.91705069124423966</v>
      </c>
      <c r="AJ30" s="236"/>
    </row>
  </sheetData>
  <mergeCells count="28">
    <mergeCell ref="AF1:AG1"/>
    <mergeCell ref="AH1:AI1"/>
    <mergeCell ref="AG2:AG3"/>
    <mergeCell ref="AH2:AH3"/>
    <mergeCell ref="AI2:AI3"/>
    <mergeCell ref="AF2:AF3"/>
    <mergeCell ref="Q2:R2"/>
    <mergeCell ref="AA2:AA3"/>
    <mergeCell ref="Z2:Z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U2:V2"/>
    <mergeCell ref="W2:W3"/>
    <mergeCell ref="S1:V1"/>
    <mergeCell ref="W1:AD1"/>
    <mergeCell ref="S2:T2"/>
    <mergeCell ref="X2:X3"/>
    <mergeCell ref="Y2:Y3"/>
    <mergeCell ref="AB2:AB3"/>
    <mergeCell ref="AC2:AC3"/>
    <mergeCell ref="AD2:AD3"/>
  </mergeCells>
  <conditionalFormatting sqref="T5:V30">
    <cfRule type="expression" dxfId="3" priority="1627">
      <formula>$I$470=1</formula>
    </cfRule>
  </conditionalFormatting>
  <conditionalFormatting sqref="AC4:AD30">
    <cfRule type="expression" dxfId="2" priority="1629">
      <formula>$N$434=1</formula>
    </cfRule>
  </conditionalFormatting>
  <conditionalFormatting sqref="AF4:AI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AC4:AD30 C4:J30 L18:L29 M19:M29 K30:L30 K17:M17 R4:W30 K4:M4 Q4:Q14 Q16:Q30 L5:M15 L16 K5:K16 K18:K28 N4:P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3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81" t="s">
        <v>241</v>
      </c>
      <c r="B1" s="181" t="s">
        <v>242</v>
      </c>
      <c r="C1" s="181" t="s">
        <v>243</v>
      </c>
      <c r="D1" s="181" t="s">
        <v>248</v>
      </c>
      <c r="E1" s="181" t="s">
        <v>249</v>
      </c>
      <c r="F1" s="181" t="s">
        <v>250</v>
      </c>
      <c r="G1" s="181" t="s">
        <v>251</v>
      </c>
      <c r="H1" s="181" t="s">
        <v>252</v>
      </c>
      <c r="I1" s="181" t="s">
        <v>253</v>
      </c>
      <c r="J1" s="181" t="s">
        <v>254</v>
      </c>
      <c r="K1" s="181" t="s">
        <v>255</v>
      </c>
      <c r="L1" s="181" t="s">
        <v>256</v>
      </c>
      <c r="M1" s="181" t="s">
        <v>257</v>
      </c>
    </row>
    <row r="2" spans="1:13" x14ac:dyDescent="0.25">
      <c r="A2" s="178" t="s">
        <v>79</v>
      </c>
      <c r="B2" s="178" t="s">
        <v>244</v>
      </c>
      <c r="C2" s="178" t="s">
        <v>244</v>
      </c>
      <c r="D2" s="178" t="s">
        <v>244</v>
      </c>
      <c r="E2" s="178" t="s">
        <v>244</v>
      </c>
      <c r="F2" s="178" t="s">
        <v>244</v>
      </c>
      <c r="G2" s="178" t="s">
        <v>244</v>
      </c>
      <c r="H2" s="178" t="s">
        <v>244</v>
      </c>
      <c r="I2" s="178" t="s">
        <v>244</v>
      </c>
      <c r="J2" s="178" t="s">
        <v>244</v>
      </c>
      <c r="K2" s="178" t="s">
        <v>244</v>
      </c>
      <c r="L2" s="178" t="s">
        <v>244</v>
      </c>
      <c r="M2" s="178" t="s">
        <v>244</v>
      </c>
    </row>
    <row r="3" spans="1:13" x14ac:dyDescent="0.25">
      <c r="A3" s="179" t="s">
        <v>234</v>
      </c>
      <c r="B3" s="182">
        <v>701</v>
      </c>
      <c r="C3" s="182">
        <v>721</v>
      </c>
      <c r="D3" s="182">
        <v>786</v>
      </c>
      <c r="E3" s="182">
        <v>868</v>
      </c>
      <c r="F3" s="182">
        <v>847</v>
      </c>
      <c r="G3" s="182">
        <v>750</v>
      </c>
      <c r="H3" s="182">
        <v>876</v>
      </c>
      <c r="I3" s="182">
        <v>829</v>
      </c>
      <c r="J3" s="182">
        <v>863</v>
      </c>
      <c r="K3" s="182">
        <v>817</v>
      </c>
      <c r="L3" s="182">
        <v>845</v>
      </c>
      <c r="M3" s="182">
        <v>813</v>
      </c>
    </row>
    <row r="4" spans="1:13" x14ac:dyDescent="0.25">
      <c r="A4" s="179" t="s">
        <v>258</v>
      </c>
      <c r="B4" s="182"/>
      <c r="C4" s="182"/>
      <c r="D4" s="182"/>
      <c r="E4" s="182"/>
      <c r="F4" s="182"/>
      <c r="G4" s="182">
        <v>164</v>
      </c>
      <c r="H4" s="182">
        <v>347</v>
      </c>
      <c r="I4" s="182">
        <v>348</v>
      </c>
      <c r="J4" s="182">
        <v>383</v>
      </c>
      <c r="K4" s="182">
        <v>325</v>
      </c>
      <c r="L4" s="182">
        <v>343</v>
      </c>
      <c r="M4" s="182">
        <v>234</v>
      </c>
    </row>
    <row r="5" spans="1:13" x14ac:dyDescent="0.25">
      <c r="A5" s="179" t="s">
        <v>235</v>
      </c>
      <c r="B5" s="182">
        <v>239</v>
      </c>
      <c r="C5" s="182">
        <v>410</v>
      </c>
      <c r="D5" s="182">
        <v>394</v>
      </c>
      <c r="E5" s="182">
        <v>394</v>
      </c>
      <c r="F5" s="182">
        <v>240</v>
      </c>
      <c r="G5" s="182">
        <v>149</v>
      </c>
      <c r="H5" s="182">
        <v>57</v>
      </c>
      <c r="I5" s="182">
        <v>38</v>
      </c>
      <c r="J5" s="182">
        <v>30</v>
      </c>
      <c r="K5" s="182">
        <v>21</v>
      </c>
      <c r="L5" s="182">
        <v>10</v>
      </c>
      <c r="M5" s="182">
        <v>15</v>
      </c>
    </row>
    <row r="6" spans="1:13" x14ac:dyDescent="0.25">
      <c r="A6" s="179" t="s">
        <v>259</v>
      </c>
      <c r="B6" s="182"/>
      <c r="C6" s="182"/>
      <c r="D6" s="182"/>
      <c r="E6" s="182"/>
      <c r="F6" s="182"/>
      <c r="G6" s="182"/>
      <c r="H6" s="182"/>
      <c r="I6" s="182"/>
      <c r="J6" s="182"/>
      <c r="K6" s="182">
        <v>213</v>
      </c>
      <c r="L6" s="182">
        <v>569</v>
      </c>
      <c r="M6" s="182">
        <v>587</v>
      </c>
    </row>
    <row r="7" spans="1:13" x14ac:dyDescent="0.25">
      <c r="A7" s="179" t="s">
        <v>245</v>
      </c>
      <c r="B7" s="182">
        <v>113</v>
      </c>
      <c r="C7" s="182">
        <v>120</v>
      </c>
      <c r="D7" s="182">
        <v>110</v>
      </c>
      <c r="E7" s="182">
        <v>100</v>
      </c>
      <c r="F7" s="182">
        <v>72</v>
      </c>
      <c r="G7" s="182">
        <v>0</v>
      </c>
      <c r="H7" s="182">
        <v>4</v>
      </c>
      <c r="I7" s="182"/>
      <c r="J7" s="182"/>
      <c r="K7" s="182"/>
      <c r="L7" s="182"/>
      <c r="M7" s="182"/>
    </row>
    <row r="8" spans="1:13" x14ac:dyDescent="0.25">
      <c r="A8" s="179" t="s">
        <v>246</v>
      </c>
      <c r="B8" s="182">
        <v>191</v>
      </c>
      <c r="C8" s="182">
        <v>209</v>
      </c>
      <c r="D8" s="182">
        <v>174</v>
      </c>
      <c r="E8" s="182">
        <v>189</v>
      </c>
      <c r="F8" s="182">
        <v>210</v>
      </c>
      <c r="G8" s="182">
        <v>164</v>
      </c>
      <c r="H8" s="182">
        <v>192</v>
      </c>
      <c r="I8" s="182">
        <v>181</v>
      </c>
      <c r="J8" s="182">
        <v>189</v>
      </c>
      <c r="K8" s="182">
        <v>187</v>
      </c>
      <c r="L8" s="182">
        <v>216</v>
      </c>
      <c r="M8" s="182">
        <v>176</v>
      </c>
    </row>
    <row r="9" spans="1:13" x14ac:dyDescent="0.25">
      <c r="A9" s="179" t="s">
        <v>150</v>
      </c>
      <c r="B9" s="182">
        <v>572</v>
      </c>
      <c r="C9" s="182">
        <v>551</v>
      </c>
      <c r="D9" s="182">
        <v>510</v>
      </c>
      <c r="E9" s="182">
        <v>504</v>
      </c>
      <c r="F9" s="182">
        <v>542</v>
      </c>
      <c r="G9" s="182">
        <v>518</v>
      </c>
      <c r="H9" s="182">
        <v>530</v>
      </c>
      <c r="I9" s="182">
        <v>507</v>
      </c>
      <c r="J9" s="182">
        <v>435</v>
      </c>
      <c r="K9" s="182">
        <v>460</v>
      </c>
      <c r="L9" s="182">
        <v>482</v>
      </c>
      <c r="M9" s="182">
        <v>363</v>
      </c>
    </row>
    <row r="10" spans="1:13" x14ac:dyDescent="0.25">
      <c r="A10" s="179" t="s">
        <v>80</v>
      </c>
      <c r="B10" s="182">
        <v>1035</v>
      </c>
      <c r="C10" s="182">
        <v>1081</v>
      </c>
      <c r="D10" s="182">
        <v>1041</v>
      </c>
      <c r="E10" s="182">
        <v>1011</v>
      </c>
      <c r="F10" s="182">
        <v>1030</v>
      </c>
      <c r="G10" s="182">
        <v>939</v>
      </c>
      <c r="H10" s="182">
        <v>1007</v>
      </c>
      <c r="I10" s="182">
        <v>1053</v>
      </c>
      <c r="J10" s="182">
        <v>1086</v>
      </c>
      <c r="K10" s="182">
        <v>1056</v>
      </c>
      <c r="L10" s="182">
        <v>1066</v>
      </c>
      <c r="M10" s="182">
        <v>1044</v>
      </c>
    </row>
    <row r="11" spans="1:13" x14ac:dyDescent="0.25">
      <c r="A11" s="179" t="s">
        <v>236</v>
      </c>
      <c r="B11" s="182">
        <v>22</v>
      </c>
      <c r="C11" s="182">
        <v>112</v>
      </c>
      <c r="D11" s="182">
        <v>35</v>
      </c>
      <c r="E11" s="182">
        <v>37</v>
      </c>
      <c r="F11" s="182">
        <v>18</v>
      </c>
      <c r="G11" s="182"/>
      <c r="H11" s="182">
        <v>1</v>
      </c>
      <c r="I11" s="182"/>
      <c r="J11" s="182"/>
      <c r="K11" s="182"/>
      <c r="L11" s="182"/>
      <c r="M11" s="182"/>
    </row>
    <row r="12" spans="1:13" x14ac:dyDescent="0.25">
      <c r="A12" s="179" t="s">
        <v>81</v>
      </c>
      <c r="B12" s="182">
        <v>217</v>
      </c>
      <c r="C12" s="182">
        <v>228</v>
      </c>
      <c r="D12" s="182">
        <v>226</v>
      </c>
      <c r="E12" s="182">
        <v>218</v>
      </c>
      <c r="F12" s="182">
        <v>250</v>
      </c>
      <c r="G12" s="182">
        <v>214</v>
      </c>
      <c r="H12" s="182">
        <v>236</v>
      </c>
      <c r="I12" s="182">
        <v>216</v>
      </c>
      <c r="J12" s="182">
        <v>231</v>
      </c>
      <c r="K12" s="182">
        <v>209</v>
      </c>
      <c r="L12" s="182">
        <v>223</v>
      </c>
      <c r="M12" s="182">
        <v>208</v>
      </c>
    </row>
    <row r="13" spans="1:13" x14ac:dyDescent="0.25">
      <c r="A13" s="179" t="s">
        <v>82</v>
      </c>
      <c r="B13" s="182">
        <v>615</v>
      </c>
      <c r="C13" s="182">
        <v>622</v>
      </c>
      <c r="D13" s="182">
        <v>608</v>
      </c>
      <c r="E13" s="182">
        <v>620</v>
      </c>
      <c r="F13" s="182">
        <v>621</v>
      </c>
      <c r="G13" s="182">
        <v>573</v>
      </c>
      <c r="H13" s="182">
        <v>644</v>
      </c>
      <c r="I13" s="182">
        <v>606</v>
      </c>
      <c r="J13" s="182">
        <v>594</v>
      </c>
      <c r="K13" s="182">
        <v>595</v>
      </c>
      <c r="L13" s="182">
        <v>594</v>
      </c>
      <c r="M13" s="182">
        <v>497</v>
      </c>
    </row>
    <row r="14" spans="1:13" x14ac:dyDescent="0.25">
      <c r="A14" s="179" t="s">
        <v>83</v>
      </c>
      <c r="B14" s="182">
        <v>567</v>
      </c>
      <c r="C14" s="182">
        <v>646</v>
      </c>
      <c r="D14" s="182">
        <v>651</v>
      </c>
      <c r="E14" s="182">
        <v>648</v>
      </c>
      <c r="F14" s="182">
        <v>636</v>
      </c>
      <c r="G14" s="182">
        <v>523</v>
      </c>
      <c r="H14" s="182">
        <v>557</v>
      </c>
      <c r="I14" s="182">
        <v>543</v>
      </c>
      <c r="J14" s="182">
        <v>675</v>
      </c>
      <c r="K14" s="182">
        <v>627</v>
      </c>
      <c r="L14" s="182">
        <v>598</v>
      </c>
      <c r="M14" s="182">
        <v>587</v>
      </c>
    </row>
    <row r="15" spans="1:13" x14ac:dyDescent="0.25">
      <c r="A15" s="179" t="s">
        <v>237</v>
      </c>
      <c r="B15" s="182">
        <v>441</v>
      </c>
      <c r="C15" s="182">
        <v>429</v>
      </c>
      <c r="D15" s="182">
        <v>510</v>
      </c>
      <c r="E15" s="182">
        <v>632</v>
      </c>
      <c r="F15" s="182">
        <v>408</v>
      </c>
      <c r="G15" s="182">
        <v>410</v>
      </c>
      <c r="H15" s="182">
        <v>470</v>
      </c>
      <c r="I15" s="182">
        <v>389</v>
      </c>
      <c r="J15" s="182">
        <v>457</v>
      </c>
      <c r="K15" s="182">
        <v>331</v>
      </c>
      <c r="L15" s="182">
        <v>350</v>
      </c>
      <c r="M15" s="182">
        <v>299</v>
      </c>
    </row>
    <row r="16" spans="1:13" x14ac:dyDescent="0.25">
      <c r="A16" s="179" t="s">
        <v>85</v>
      </c>
      <c r="B16" s="182">
        <v>765</v>
      </c>
      <c r="C16" s="182">
        <v>790</v>
      </c>
      <c r="D16" s="182">
        <v>759</v>
      </c>
      <c r="E16" s="182">
        <v>775</v>
      </c>
      <c r="F16" s="182">
        <v>793</v>
      </c>
      <c r="G16" s="182">
        <v>662</v>
      </c>
      <c r="H16" s="182">
        <v>777</v>
      </c>
      <c r="I16" s="182">
        <v>748</v>
      </c>
      <c r="J16" s="182">
        <v>799</v>
      </c>
      <c r="K16" s="182">
        <v>770</v>
      </c>
      <c r="L16" s="182">
        <v>794</v>
      </c>
      <c r="M16" s="182">
        <v>793</v>
      </c>
    </row>
    <row r="17" spans="1:13" x14ac:dyDescent="0.25">
      <c r="A17" s="179" t="s">
        <v>260</v>
      </c>
      <c r="B17" s="182"/>
      <c r="C17" s="182"/>
      <c r="D17" s="182"/>
      <c r="E17" s="182"/>
      <c r="F17" s="182"/>
      <c r="G17" s="182"/>
      <c r="H17" s="182"/>
      <c r="I17" s="182"/>
      <c r="J17" s="182"/>
      <c r="K17" s="182">
        <v>0</v>
      </c>
      <c r="L17" s="182">
        <v>1</v>
      </c>
      <c r="M17" s="182">
        <v>0</v>
      </c>
    </row>
    <row r="18" spans="1:13" x14ac:dyDescent="0.25">
      <c r="A18" s="179" t="s">
        <v>261</v>
      </c>
      <c r="B18" s="182">
        <v>234</v>
      </c>
      <c r="C18" s="182">
        <v>240</v>
      </c>
      <c r="D18" s="182">
        <v>185</v>
      </c>
      <c r="E18" s="182">
        <v>243</v>
      </c>
      <c r="F18" s="182">
        <v>226</v>
      </c>
      <c r="G18" s="182">
        <v>206</v>
      </c>
      <c r="H18" s="182">
        <v>261</v>
      </c>
      <c r="I18" s="182">
        <v>195</v>
      </c>
      <c r="J18" s="182">
        <v>214</v>
      </c>
      <c r="K18" s="182">
        <v>234</v>
      </c>
      <c r="L18" s="182">
        <v>209</v>
      </c>
      <c r="M18" s="182">
        <v>166</v>
      </c>
    </row>
    <row r="19" spans="1:13" x14ac:dyDescent="0.25">
      <c r="A19" s="179" t="s">
        <v>262</v>
      </c>
      <c r="B19" s="182">
        <v>149</v>
      </c>
      <c r="C19" s="182">
        <v>182</v>
      </c>
      <c r="D19" s="182">
        <v>159</v>
      </c>
      <c r="E19" s="182">
        <v>185</v>
      </c>
      <c r="F19" s="182">
        <v>172</v>
      </c>
      <c r="G19" s="182">
        <v>164</v>
      </c>
      <c r="H19" s="182">
        <v>188</v>
      </c>
      <c r="I19" s="182">
        <v>167</v>
      </c>
      <c r="J19" s="182">
        <v>147</v>
      </c>
      <c r="K19" s="182">
        <v>176</v>
      </c>
      <c r="L19" s="182">
        <v>156</v>
      </c>
      <c r="M19" s="182">
        <v>172</v>
      </c>
    </row>
    <row r="20" spans="1:13" x14ac:dyDescent="0.25">
      <c r="A20" s="179" t="s">
        <v>86</v>
      </c>
      <c r="B20" s="182"/>
      <c r="C20" s="182">
        <v>0</v>
      </c>
      <c r="D20" s="182">
        <v>0</v>
      </c>
      <c r="E20" s="182">
        <v>0</v>
      </c>
      <c r="F20" s="182">
        <v>0</v>
      </c>
      <c r="G20" s="182">
        <v>0</v>
      </c>
      <c r="H20" s="182">
        <v>0</v>
      </c>
      <c r="I20" s="182">
        <v>0</v>
      </c>
      <c r="J20" s="182">
        <v>12</v>
      </c>
      <c r="K20" s="182">
        <v>0</v>
      </c>
      <c r="L20" s="182">
        <v>0</v>
      </c>
      <c r="M20" s="182">
        <v>0</v>
      </c>
    </row>
    <row r="21" spans="1:13" x14ac:dyDescent="0.25">
      <c r="A21" s="179" t="s">
        <v>238</v>
      </c>
      <c r="B21" s="182">
        <v>637</v>
      </c>
      <c r="C21" s="182">
        <v>573</v>
      </c>
      <c r="D21" s="182">
        <v>588</v>
      </c>
      <c r="E21" s="182">
        <v>618</v>
      </c>
      <c r="F21" s="182">
        <v>767</v>
      </c>
      <c r="G21" s="182">
        <v>644</v>
      </c>
      <c r="H21" s="182">
        <v>577</v>
      </c>
      <c r="I21" s="182">
        <v>580</v>
      </c>
      <c r="J21" s="182">
        <v>721</v>
      </c>
      <c r="K21" s="182">
        <v>706</v>
      </c>
      <c r="L21" s="182">
        <v>733</v>
      </c>
      <c r="M21" s="182">
        <v>710</v>
      </c>
    </row>
    <row r="22" spans="1:13" x14ac:dyDescent="0.25">
      <c r="A22" s="179" t="s">
        <v>88</v>
      </c>
      <c r="B22" s="182">
        <v>649</v>
      </c>
      <c r="C22" s="182">
        <v>607</v>
      </c>
      <c r="D22" s="182">
        <v>577</v>
      </c>
      <c r="E22" s="182">
        <v>551</v>
      </c>
      <c r="F22" s="182">
        <v>723</v>
      </c>
      <c r="G22" s="182">
        <v>661</v>
      </c>
      <c r="H22" s="182">
        <v>588</v>
      </c>
      <c r="I22" s="182">
        <v>570</v>
      </c>
      <c r="J22" s="182">
        <v>722</v>
      </c>
      <c r="K22" s="182">
        <v>710</v>
      </c>
      <c r="L22" s="182">
        <v>720</v>
      </c>
      <c r="M22" s="182">
        <v>722</v>
      </c>
    </row>
    <row r="23" spans="1:13" x14ac:dyDescent="0.25">
      <c r="A23" s="179" t="s">
        <v>89</v>
      </c>
      <c r="B23" s="182">
        <v>501</v>
      </c>
      <c r="C23" s="182">
        <v>516</v>
      </c>
      <c r="D23" s="182">
        <v>495</v>
      </c>
      <c r="E23" s="182">
        <v>508</v>
      </c>
      <c r="F23" s="182">
        <v>517</v>
      </c>
      <c r="G23" s="182">
        <v>469</v>
      </c>
      <c r="H23" s="182">
        <v>520</v>
      </c>
      <c r="I23" s="182">
        <v>505</v>
      </c>
      <c r="J23" s="182">
        <v>495</v>
      </c>
      <c r="K23" s="182">
        <v>483</v>
      </c>
      <c r="L23" s="182">
        <v>509</v>
      </c>
      <c r="M23" s="182">
        <v>507</v>
      </c>
    </row>
    <row r="24" spans="1:13" x14ac:dyDescent="0.25">
      <c r="A24" s="179" t="s">
        <v>102</v>
      </c>
      <c r="B24" s="182">
        <v>282</v>
      </c>
      <c r="C24" s="182">
        <v>307</v>
      </c>
      <c r="D24" s="182">
        <v>283</v>
      </c>
      <c r="E24" s="182">
        <v>307</v>
      </c>
      <c r="F24" s="182">
        <v>287</v>
      </c>
      <c r="G24" s="182">
        <v>286</v>
      </c>
      <c r="H24" s="182">
        <v>304</v>
      </c>
      <c r="I24" s="182">
        <v>259</v>
      </c>
      <c r="J24" s="182">
        <v>293</v>
      </c>
      <c r="K24" s="182">
        <v>299</v>
      </c>
      <c r="L24" s="182">
        <v>269</v>
      </c>
      <c r="M24" s="182">
        <v>247</v>
      </c>
    </row>
    <row r="25" spans="1:13" x14ac:dyDescent="0.25">
      <c r="A25" s="179" t="s">
        <v>27</v>
      </c>
      <c r="B25" s="182">
        <v>743</v>
      </c>
      <c r="C25" s="182">
        <v>727</v>
      </c>
      <c r="D25" s="182">
        <v>738</v>
      </c>
      <c r="E25" s="182">
        <v>693</v>
      </c>
      <c r="F25" s="182">
        <v>775</v>
      </c>
      <c r="G25" s="182">
        <v>703</v>
      </c>
      <c r="H25" s="182">
        <v>778</v>
      </c>
      <c r="I25" s="182">
        <v>751</v>
      </c>
      <c r="J25" s="182">
        <v>714</v>
      </c>
      <c r="K25" s="182">
        <v>710</v>
      </c>
      <c r="L25" s="182">
        <v>759</v>
      </c>
      <c r="M25" s="182">
        <v>799</v>
      </c>
    </row>
    <row r="26" spans="1:13" x14ac:dyDescent="0.25">
      <c r="A26" s="179" t="s">
        <v>90</v>
      </c>
      <c r="B26" s="182">
        <v>669</v>
      </c>
      <c r="C26" s="182">
        <v>718</v>
      </c>
      <c r="D26" s="182">
        <v>626</v>
      </c>
      <c r="E26" s="182">
        <v>682</v>
      </c>
      <c r="F26" s="182">
        <v>647</v>
      </c>
      <c r="G26" s="182">
        <v>603</v>
      </c>
      <c r="H26" s="182">
        <v>693</v>
      </c>
      <c r="I26" s="182">
        <v>677</v>
      </c>
      <c r="J26" s="182">
        <v>676</v>
      </c>
      <c r="K26" s="182">
        <v>631</v>
      </c>
      <c r="L26" s="182">
        <v>609</v>
      </c>
      <c r="M26" s="182">
        <v>577</v>
      </c>
    </row>
    <row r="27" spans="1:13" x14ac:dyDescent="0.25">
      <c r="A27" s="179" t="s">
        <v>151</v>
      </c>
      <c r="B27" s="182">
        <v>801</v>
      </c>
      <c r="C27" s="182">
        <v>806</v>
      </c>
      <c r="D27" s="182">
        <v>790</v>
      </c>
      <c r="E27" s="182">
        <v>782</v>
      </c>
      <c r="F27" s="182">
        <v>815</v>
      </c>
      <c r="G27" s="182">
        <v>653</v>
      </c>
      <c r="H27" s="182">
        <v>781</v>
      </c>
      <c r="I27" s="182">
        <v>763</v>
      </c>
      <c r="J27" s="182">
        <v>348</v>
      </c>
      <c r="K27" s="182">
        <v>745</v>
      </c>
      <c r="L27" s="182">
        <v>555</v>
      </c>
      <c r="M27" s="182">
        <v>582</v>
      </c>
    </row>
    <row r="28" spans="1:13" x14ac:dyDescent="0.25">
      <c r="A28" s="179" t="s">
        <v>92</v>
      </c>
      <c r="B28" s="182">
        <v>522</v>
      </c>
      <c r="C28" s="182">
        <v>559</v>
      </c>
      <c r="D28" s="182">
        <v>512</v>
      </c>
      <c r="E28" s="182">
        <v>501</v>
      </c>
      <c r="F28" s="182">
        <v>528</v>
      </c>
      <c r="G28" s="182">
        <v>473</v>
      </c>
      <c r="H28" s="182">
        <v>538</v>
      </c>
      <c r="I28" s="182">
        <v>536</v>
      </c>
      <c r="J28" s="182">
        <v>539</v>
      </c>
      <c r="K28" s="182">
        <v>513</v>
      </c>
      <c r="L28" s="182">
        <v>525</v>
      </c>
      <c r="M28" s="182">
        <v>497</v>
      </c>
    </row>
    <row r="29" spans="1:13" x14ac:dyDescent="0.25">
      <c r="A29" s="179" t="s">
        <v>239</v>
      </c>
      <c r="B29" s="182">
        <v>217</v>
      </c>
      <c r="C29" s="182">
        <v>241</v>
      </c>
      <c r="D29" s="182">
        <v>238</v>
      </c>
      <c r="E29" s="182">
        <v>229</v>
      </c>
      <c r="F29" s="182">
        <v>245</v>
      </c>
      <c r="G29" s="182">
        <v>206</v>
      </c>
      <c r="H29" s="182">
        <v>243</v>
      </c>
      <c r="I29" s="182">
        <v>222</v>
      </c>
      <c r="J29" s="182">
        <v>199</v>
      </c>
      <c r="K29" s="182">
        <v>83</v>
      </c>
      <c r="L29" s="182"/>
      <c r="M29" s="182"/>
    </row>
    <row r="30" spans="1:13" x14ac:dyDescent="0.25">
      <c r="A30" s="179" t="s">
        <v>152</v>
      </c>
      <c r="B30" s="182">
        <v>582</v>
      </c>
      <c r="C30" s="182">
        <v>591</v>
      </c>
      <c r="D30" s="182">
        <v>561</v>
      </c>
      <c r="E30" s="182">
        <v>573</v>
      </c>
      <c r="F30" s="182">
        <v>572</v>
      </c>
      <c r="G30" s="182">
        <v>543</v>
      </c>
      <c r="H30" s="182">
        <v>588</v>
      </c>
      <c r="I30" s="182">
        <v>564</v>
      </c>
      <c r="J30" s="182">
        <v>578</v>
      </c>
      <c r="K30" s="182">
        <v>550</v>
      </c>
      <c r="L30" s="182">
        <v>550</v>
      </c>
      <c r="M30" s="182">
        <v>502</v>
      </c>
    </row>
    <row r="31" spans="1:13" x14ac:dyDescent="0.25">
      <c r="A31" s="179" t="s">
        <v>263</v>
      </c>
      <c r="B31" s="182">
        <v>50</v>
      </c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</row>
    <row r="32" spans="1:13" x14ac:dyDescent="0.25">
      <c r="A32" s="179" t="s">
        <v>264</v>
      </c>
      <c r="B32" s="182">
        <v>148</v>
      </c>
      <c r="C32" s="182">
        <v>208</v>
      </c>
      <c r="D32" s="182">
        <v>182</v>
      </c>
      <c r="E32" s="182">
        <v>206</v>
      </c>
      <c r="F32" s="182">
        <v>200</v>
      </c>
      <c r="G32" s="182">
        <v>175</v>
      </c>
      <c r="H32" s="182">
        <v>209</v>
      </c>
      <c r="I32" s="182">
        <v>178</v>
      </c>
      <c r="J32" s="182">
        <v>172</v>
      </c>
      <c r="K32" s="182">
        <v>168</v>
      </c>
      <c r="L32" s="182">
        <v>177</v>
      </c>
      <c r="M32" s="182">
        <v>194</v>
      </c>
    </row>
    <row r="33" spans="1:13" x14ac:dyDescent="0.25">
      <c r="A33" s="179" t="s">
        <v>94</v>
      </c>
      <c r="B33" s="182">
        <v>804</v>
      </c>
      <c r="C33" s="182">
        <v>803</v>
      </c>
      <c r="D33" s="182">
        <v>803</v>
      </c>
      <c r="E33" s="182">
        <v>789</v>
      </c>
      <c r="F33" s="182">
        <v>843</v>
      </c>
      <c r="G33" s="182">
        <v>792</v>
      </c>
      <c r="H33" s="182">
        <v>833</v>
      </c>
      <c r="I33" s="182">
        <v>786</v>
      </c>
      <c r="J33" s="182">
        <v>828</v>
      </c>
      <c r="K33" s="182">
        <v>816</v>
      </c>
      <c r="L33" s="182">
        <v>826</v>
      </c>
      <c r="M33" s="182">
        <v>820</v>
      </c>
    </row>
    <row r="34" spans="1:13" x14ac:dyDescent="0.25">
      <c r="A34" s="179" t="s">
        <v>265</v>
      </c>
      <c r="B34" s="182"/>
      <c r="C34" s="182"/>
      <c r="D34" s="182"/>
      <c r="E34" s="182"/>
      <c r="F34" s="182"/>
      <c r="G34" s="182"/>
      <c r="H34" s="182"/>
      <c r="I34" s="182"/>
      <c r="J34" s="182"/>
      <c r="K34" s="182">
        <v>154</v>
      </c>
      <c r="L34" s="182">
        <v>162</v>
      </c>
      <c r="M34" s="182">
        <v>197</v>
      </c>
    </row>
    <row r="35" spans="1:13" x14ac:dyDescent="0.25">
      <c r="A35" s="179" t="s">
        <v>95</v>
      </c>
      <c r="B35" s="182">
        <v>320</v>
      </c>
      <c r="C35" s="182">
        <v>533</v>
      </c>
      <c r="D35" s="182">
        <v>358</v>
      </c>
      <c r="E35" s="182">
        <v>407</v>
      </c>
      <c r="F35" s="182">
        <v>574</v>
      </c>
      <c r="G35" s="182">
        <v>513</v>
      </c>
      <c r="H35" s="182">
        <v>408</v>
      </c>
      <c r="I35" s="182">
        <v>206</v>
      </c>
      <c r="J35" s="182">
        <v>535</v>
      </c>
      <c r="K35" s="182">
        <v>0</v>
      </c>
      <c r="L35" s="182"/>
      <c r="M35" s="182"/>
    </row>
    <row r="36" spans="1:13" x14ac:dyDescent="0.25">
      <c r="A36" s="179" t="s">
        <v>137</v>
      </c>
      <c r="B36" s="182">
        <v>773</v>
      </c>
      <c r="C36" s="182">
        <v>765</v>
      </c>
      <c r="D36" s="182">
        <v>587</v>
      </c>
      <c r="E36" s="182">
        <v>627</v>
      </c>
      <c r="F36" s="182">
        <v>749</v>
      </c>
      <c r="G36" s="182">
        <v>707</v>
      </c>
      <c r="H36" s="182">
        <v>836</v>
      </c>
      <c r="I36" s="182">
        <v>822</v>
      </c>
      <c r="J36" s="182">
        <v>851</v>
      </c>
      <c r="K36" s="182">
        <v>816</v>
      </c>
      <c r="L36" s="182">
        <v>835</v>
      </c>
      <c r="M36" s="182">
        <v>834</v>
      </c>
    </row>
    <row r="37" spans="1:13" x14ac:dyDescent="0.25">
      <c r="A37" s="179" t="s">
        <v>266</v>
      </c>
      <c r="B37" s="182">
        <v>0</v>
      </c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</row>
    <row r="38" spans="1:13" x14ac:dyDescent="0.25">
      <c r="A38" s="179" t="s">
        <v>45</v>
      </c>
      <c r="B38" s="182">
        <v>878</v>
      </c>
      <c r="C38" s="182">
        <v>890</v>
      </c>
      <c r="D38" s="182">
        <v>858</v>
      </c>
      <c r="E38" s="182">
        <v>871</v>
      </c>
      <c r="F38" s="182">
        <v>907</v>
      </c>
      <c r="G38" s="182">
        <v>814</v>
      </c>
      <c r="H38" s="182">
        <v>898</v>
      </c>
      <c r="I38" s="182">
        <v>872</v>
      </c>
      <c r="J38" s="182">
        <v>879</v>
      </c>
      <c r="K38" s="182">
        <v>853</v>
      </c>
      <c r="L38" s="182">
        <v>864</v>
      </c>
      <c r="M38" s="182">
        <v>841</v>
      </c>
    </row>
    <row r="39" spans="1:13" x14ac:dyDescent="0.25">
      <c r="A39" s="179" t="s">
        <v>96</v>
      </c>
      <c r="B39" s="182">
        <v>891</v>
      </c>
      <c r="C39" s="182">
        <v>941</v>
      </c>
      <c r="D39" s="182">
        <v>866</v>
      </c>
      <c r="E39" s="182">
        <v>905</v>
      </c>
      <c r="F39" s="182">
        <v>910</v>
      </c>
      <c r="G39" s="182">
        <v>822</v>
      </c>
      <c r="H39" s="182">
        <v>874</v>
      </c>
      <c r="I39" s="182">
        <v>865</v>
      </c>
      <c r="J39" s="182">
        <v>862</v>
      </c>
      <c r="K39" s="182">
        <v>882</v>
      </c>
      <c r="L39" s="182">
        <v>860</v>
      </c>
      <c r="M39" s="182">
        <v>858</v>
      </c>
    </row>
    <row r="40" spans="1:13" x14ac:dyDescent="0.25">
      <c r="A40" s="179" t="s">
        <v>97</v>
      </c>
      <c r="B40" s="182">
        <v>482</v>
      </c>
      <c r="C40" s="182">
        <v>522</v>
      </c>
      <c r="D40" s="182">
        <v>579</v>
      </c>
      <c r="E40" s="182">
        <v>681</v>
      </c>
      <c r="F40" s="182">
        <v>728</v>
      </c>
      <c r="G40" s="182">
        <v>593</v>
      </c>
      <c r="H40" s="182">
        <v>685</v>
      </c>
      <c r="I40" s="182">
        <v>669</v>
      </c>
      <c r="J40" s="182">
        <v>704</v>
      </c>
      <c r="K40" s="182">
        <v>674</v>
      </c>
      <c r="L40" s="182">
        <v>674</v>
      </c>
      <c r="M40" s="182">
        <v>681</v>
      </c>
    </row>
    <row r="41" spans="1:13" x14ac:dyDescent="0.25">
      <c r="A41" s="179" t="s">
        <v>240</v>
      </c>
      <c r="B41" s="182">
        <v>581</v>
      </c>
      <c r="C41" s="182">
        <v>647</v>
      </c>
      <c r="D41" s="182">
        <v>560</v>
      </c>
      <c r="E41" s="182">
        <v>351</v>
      </c>
      <c r="F41" s="182">
        <v>251</v>
      </c>
      <c r="G41" s="182">
        <v>232</v>
      </c>
      <c r="H41" s="182">
        <v>225</v>
      </c>
      <c r="I41" s="182">
        <v>246</v>
      </c>
      <c r="J41" s="182">
        <v>191</v>
      </c>
      <c r="K41" s="182">
        <v>1</v>
      </c>
      <c r="L41" s="182"/>
      <c r="M41" s="182"/>
    </row>
    <row r="42" spans="1:13" x14ac:dyDescent="0.25">
      <c r="A42" s="179" t="s">
        <v>267</v>
      </c>
      <c r="B42" s="182">
        <v>12</v>
      </c>
      <c r="C42" s="182">
        <v>0</v>
      </c>
      <c r="D42" s="182">
        <v>0</v>
      </c>
      <c r="E42" s="182">
        <v>0</v>
      </c>
      <c r="F42" s="182">
        <v>0</v>
      </c>
      <c r="G42" s="182"/>
      <c r="H42" s="182"/>
      <c r="I42" s="182"/>
      <c r="J42" s="182"/>
      <c r="K42" s="182"/>
      <c r="L42" s="182"/>
      <c r="M42" s="182"/>
    </row>
    <row r="43" spans="1:13" x14ac:dyDescent="0.25">
      <c r="A43" s="179" t="s">
        <v>247</v>
      </c>
      <c r="B43" s="182"/>
      <c r="C43" s="182"/>
      <c r="D43" s="182">
        <v>0</v>
      </c>
      <c r="E43" s="182">
        <v>0</v>
      </c>
      <c r="F43" s="182">
        <v>0</v>
      </c>
      <c r="G43" s="182"/>
      <c r="H43" s="182">
        <v>0</v>
      </c>
      <c r="I43" s="182">
        <v>0</v>
      </c>
      <c r="J43" s="182">
        <v>0</v>
      </c>
      <c r="K43" s="182"/>
      <c r="L43" s="182"/>
      <c r="M43" s="182"/>
    </row>
    <row r="44" spans="1:13" x14ac:dyDescent="0.25">
      <c r="A44" s="179" t="s">
        <v>46</v>
      </c>
      <c r="B44" s="182">
        <v>671</v>
      </c>
      <c r="C44" s="182">
        <v>719</v>
      </c>
      <c r="D44" s="182">
        <v>672</v>
      </c>
      <c r="E44" s="182">
        <v>699</v>
      </c>
      <c r="F44" s="182">
        <v>688</v>
      </c>
      <c r="G44" s="182">
        <v>576</v>
      </c>
      <c r="H44" s="182">
        <v>666</v>
      </c>
      <c r="I44" s="182">
        <v>691</v>
      </c>
      <c r="J44" s="182">
        <v>732</v>
      </c>
      <c r="K44" s="182">
        <v>706</v>
      </c>
      <c r="L44" s="182">
        <v>733</v>
      </c>
      <c r="M44" s="182">
        <v>725</v>
      </c>
    </row>
    <row r="45" spans="1:13" x14ac:dyDescent="0.25">
      <c r="A45" s="179" t="s">
        <v>101</v>
      </c>
      <c r="B45" s="182">
        <v>468</v>
      </c>
      <c r="C45" s="182">
        <v>462</v>
      </c>
      <c r="D45" s="182">
        <v>467</v>
      </c>
      <c r="E45" s="182">
        <v>477</v>
      </c>
      <c r="F45" s="182">
        <v>467</v>
      </c>
      <c r="G45" s="182">
        <v>441</v>
      </c>
      <c r="H45" s="182">
        <v>490</v>
      </c>
      <c r="I45" s="182">
        <v>471</v>
      </c>
      <c r="J45" s="182">
        <v>469</v>
      </c>
      <c r="K45" s="182">
        <v>452</v>
      </c>
      <c r="L45" s="182">
        <v>473</v>
      </c>
      <c r="M45" s="182">
        <v>450</v>
      </c>
    </row>
    <row r="46" spans="1:13" x14ac:dyDescent="0.25">
      <c r="A46" s="179" t="s">
        <v>268</v>
      </c>
      <c r="B46" s="182">
        <v>0</v>
      </c>
      <c r="C46" s="182">
        <v>0</v>
      </c>
      <c r="D46" s="182">
        <v>0</v>
      </c>
      <c r="E46" s="182">
        <v>0</v>
      </c>
      <c r="F46" s="182">
        <v>0</v>
      </c>
      <c r="G46" s="182">
        <v>0</v>
      </c>
      <c r="H46" s="182">
        <v>2</v>
      </c>
      <c r="I46" s="182">
        <v>0</v>
      </c>
      <c r="J46" s="182">
        <v>0</v>
      </c>
      <c r="K46" s="182">
        <v>0</v>
      </c>
      <c r="L46" s="182">
        <v>0</v>
      </c>
      <c r="M46" s="182">
        <v>0</v>
      </c>
    </row>
    <row r="47" spans="1:13" x14ac:dyDescent="0.25">
      <c r="A47" s="180" t="s">
        <v>147</v>
      </c>
      <c r="B47" s="183">
        <v>17542</v>
      </c>
      <c r="C47" s="183">
        <v>18476</v>
      </c>
      <c r="D47" s="183">
        <v>17488</v>
      </c>
      <c r="E47" s="183">
        <v>17881</v>
      </c>
      <c r="F47" s="183">
        <v>18258</v>
      </c>
      <c r="G47" s="183">
        <v>16342</v>
      </c>
      <c r="H47" s="183">
        <v>17883</v>
      </c>
      <c r="I47" s="183">
        <v>17053</v>
      </c>
      <c r="J47" s="183">
        <v>17623</v>
      </c>
      <c r="K47" s="183">
        <v>16973</v>
      </c>
      <c r="L47" s="183">
        <v>17289</v>
      </c>
      <c r="M47" s="183">
        <v>16697</v>
      </c>
    </row>
    <row r="49" spans="1:1" x14ac:dyDescent="0.25">
      <c r="A49" s="177" t="s">
        <v>269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17" t="s">
        <v>145</v>
      </c>
      <c r="B1" s="332" t="s">
        <v>146</v>
      </c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 t="s">
        <v>149</v>
      </c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</row>
    <row r="2" spans="1:25" x14ac:dyDescent="0.25">
      <c r="A2" s="118" t="s">
        <v>79</v>
      </c>
      <c r="B2" s="119" t="s">
        <v>64</v>
      </c>
      <c r="C2" s="119" t="s">
        <v>49</v>
      </c>
      <c r="D2" s="119" t="s">
        <v>119</v>
      </c>
      <c r="E2" s="119" t="s">
        <v>120</v>
      </c>
      <c r="F2" s="119" t="s">
        <v>63</v>
      </c>
      <c r="G2" s="119" t="s">
        <v>126</v>
      </c>
      <c r="H2" s="119" t="s">
        <v>56</v>
      </c>
      <c r="I2" s="119" t="s">
        <v>36</v>
      </c>
      <c r="J2" s="119" t="s">
        <v>35</v>
      </c>
      <c r="K2" s="119" t="s">
        <v>47</v>
      </c>
      <c r="L2" s="119" t="s">
        <v>48</v>
      </c>
      <c r="M2" s="119" t="s">
        <v>59</v>
      </c>
      <c r="N2" s="119" t="s">
        <v>64</v>
      </c>
    </row>
    <row r="3" spans="1:25" x14ac:dyDescent="0.25">
      <c r="A3" s="120" t="s">
        <v>3</v>
      </c>
      <c r="B3" s="102">
        <v>13.066666666666666</v>
      </c>
      <c r="C3" s="102">
        <v>16</v>
      </c>
      <c r="D3" s="102">
        <v>19.5</v>
      </c>
      <c r="E3" s="102">
        <v>19.612903225806452</v>
      </c>
      <c r="F3" s="102">
        <v>21.419354838709676</v>
      </c>
      <c r="G3" s="102">
        <v>22.9</v>
      </c>
      <c r="H3" s="102">
        <v>24.06451612903226</v>
      </c>
      <c r="I3" s="102">
        <v>23.533333333333335</v>
      </c>
      <c r="J3" s="102">
        <v>23.870967741935484</v>
      </c>
      <c r="K3" s="102">
        <v>23.677419354838708</v>
      </c>
      <c r="L3" s="102">
        <v>25.892857142857142</v>
      </c>
      <c r="M3" s="102">
        <v>42.387096774193552</v>
      </c>
      <c r="N3" s="102">
        <v>37.93333333333333</v>
      </c>
    </row>
    <row r="4" spans="1:25" x14ac:dyDescent="0.25">
      <c r="A4" s="120" t="s">
        <v>4</v>
      </c>
      <c r="B4" s="102">
        <v>19.2</v>
      </c>
      <c r="C4" s="102">
        <v>18.548387096774192</v>
      </c>
      <c r="D4" s="102">
        <v>19.8</v>
      </c>
      <c r="E4" s="102">
        <v>20.129032258064516</v>
      </c>
      <c r="F4" s="102">
        <v>22.225806451612904</v>
      </c>
      <c r="G4" s="102">
        <v>25.633333333333333</v>
      </c>
      <c r="H4" s="102">
        <v>24.193548387096776</v>
      </c>
      <c r="I4" s="102">
        <v>28.666666666666668</v>
      </c>
      <c r="J4" s="102">
        <v>24.903225806451612</v>
      </c>
      <c r="K4" s="102">
        <v>23.322580645161292</v>
      </c>
      <c r="L4" s="102">
        <v>25.178571428571427</v>
      </c>
      <c r="M4" s="102">
        <v>24.35483870967742</v>
      </c>
      <c r="N4" s="102">
        <v>28.5</v>
      </c>
    </row>
    <row r="5" spans="1:25" x14ac:dyDescent="0.25">
      <c r="A5" s="120" t="s">
        <v>132</v>
      </c>
      <c r="B5" s="102">
        <v>8.1</v>
      </c>
      <c r="C5" s="102">
        <v>6.258064516129032</v>
      </c>
      <c r="D5" s="102">
        <v>5.9333333333333336</v>
      </c>
      <c r="E5" s="102">
        <v>7.612903225806452</v>
      </c>
      <c r="F5" s="102">
        <v>7.645161290322581</v>
      </c>
      <c r="G5" s="102">
        <v>6.8</v>
      </c>
      <c r="H5" s="102">
        <v>8.129032258064516</v>
      </c>
      <c r="I5" s="102">
        <v>7.2666666666666666</v>
      </c>
      <c r="J5" s="102">
        <v>6.903225806451613</v>
      </c>
      <c r="K5" s="102">
        <v>7.096774193548387</v>
      </c>
      <c r="L5" s="102">
        <v>6</v>
      </c>
      <c r="M5" s="102">
        <v>8.32258064516129</v>
      </c>
      <c r="N5" s="102">
        <v>9.0666666666666664</v>
      </c>
    </row>
    <row r="6" spans="1:25" x14ac:dyDescent="0.25">
      <c r="A6" s="121" t="s">
        <v>138</v>
      </c>
      <c r="B6" s="102">
        <v>6.6666666666666666E-2</v>
      </c>
      <c r="C6" s="102">
        <v>3.032258064516129</v>
      </c>
      <c r="D6" s="102">
        <v>2.4333333333333331</v>
      </c>
      <c r="E6" s="102">
        <v>3.5161290322580645</v>
      </c>
      <c r="F6" s="102">
        <v>0</v>
      </c>
      <c r="G6" s="102">
        <v>1.8</v>
      </c>
      <c r="H6" s="102">
        <v>5.935483870967742</v>
      </c>
      <c r="I6" s="102">
        <v>5.166666666666667</v>
      </c>
      <c r="J6" s="102">
        <v>6.967741935483871</v>
      </c>
      <c r="K6" s="102">
        <v>6.32258064516129</v>
      </c>
      <c r="L6" s="102">
        <v>4.6785714285714288</v>
      </c>
      <c r="M6" s="102">
        <v>4.4838709677419351</v>
      </c>
      <c r="N6" s="102">
        <v>6.1333333333333337</v>
      </c>
    </row>
    <row r="7" spans="1:25" x14ac:dyDescent="0.25">
      <c r="A7" s="120" t="s">
        <v>5</v>
      </c>
      <c r="B7" s="102">
        <v>14.6</v>
      </c>
      <c r="C7" s="102">
        <v>16.322580645161292</v>
      </c>
      <c r="D7" s="102">
        <v>20.533333333333335</v>
      </c>
      <c r="E7" s="102">
        <v>22.129032258064516</v>
      </c>
      <c r="F7" s="102">
        <v>22.806451612903224</v>
      </c>
      <c r="G7" s="102">
        <v>26.7</v>
      </c>
      <c r="H7" s="102">
        <v>28.70967741935484</v>
      </c>
      <c r="I7" s="102">
        <v>26.733333333333334</v>
      </c>
      <c r="J7" s="102">
        <v>28.387096774193548</v>
      </c>
      <c r="K7" s="102">
        <v>20.580645161290324</v>
      </c>
      <c r="L7" s="102">
        <v>29.928571428571427</v>
      </c>
      <c r="M7" s="102">
        <v>31.93548387096774</v>
      </c>
      <c r="N7" s="102">
        <v>34.700000000000003</v>
      </c>
    </row>
    <row r="8" spans="1:25" x14ac:dyDescent="0.25">
      <c r="A8" s="120" t="s">
        <v>6</v>
      </c>
      <c r="B8" s="102">
        <v>5.7333333333333334</v>
      </c>
      <c r="C8" s="102">
        <v>9.741935483870968</v>
      </c>
      <c r="D8" s="102">
        <v>8.1666666666666661</v>
      </c>
      <c r="E8" s="102">
        <v>9.32258064516129</v>
      </c>
      <c r="F8" s="102">
        <v>13.483870967741936</v>
      </c>
      <c r="G8" s="102">
        <v>18.2</v>
      </c>
      <c r="H8" s="102">
        <v>18.387096774193548</v>
      </c>
      <c r="I8" s="102">
        <v>16.566666666666666</v>
      </c>
      <c r="J8" s="102">
        <v>18.677419354838708</v>
      </c>
      <c r="K8" s="102">
        <v>18.516129032258064</v>
      </c>
      <c r="L8" s="102">
        <v>17.964285714285715</v>
      </c>
      <c r="M8" s="102">
        <v>16.225806451612904</v>
      </c>
      <c r="N8" s="102">
        <v>18.100000000000001</v>
      </c>
    </row>
    <row r="9" spans="1:25" x14ac:dyDescent="0.25">
      <c r="A9" s="120" t="s">
        <v>7</v>
      </c>
      <c r="B9" s="102">
        <v>6.333333333333333</v>
      </c>
      <c r="C9" s="102">
        <v>14.129032258064516</v>
      </c>
      <c r="D9" s="102">
        <v>15.733333333333333</v>
      </c>
      <c r="E9" s="102">
        <v>15.290322580645162</v>
      </c>
      <c r="F9" s="102">
        <v>15.903225806451612</v>
      </c>
      <c r="G9" s="102">
        <v>16</v>
      </c>
      <c r="H9" s="102">
        <v>15.32258064516129</v>
      </c>
      <c r="I9" s="102">
        <v>14.9</v>
      </c>
      <c r="J9" s="102">
        <v>13.548387096774194</v>
      </c>
      <c r="K9" s="102">
        <v>14.870967741935484</v>
      </c>
      <c r="L9" s="102">
        <v>12.785714285714286</v>
      </c>
      <c r="M9" s="102">
        <v>12.258064516129032</v>
      </c>
      <c r="N9" s="102">
        <v>15.966666666666667</v>
      </c>
    </row>
    <row r="10" spans="1:25" x14ac:dyDescent="0.25">
      <c r="A10" s="120" t="s">
        <v>133</v>
      </c>
      <c r="B10" s="102">
        <v>9.1333333333333329</v>
      </c>
      <c r="C10" s="102">
        <v>8.5161290322580641</v>
      </c>
      <c r="D10" s="102">
        <v>10.1</v>
      </c>
      <c r="E10" s="102">
        <v>9.9032258064516121</v>
      </c>
      <c r="F10" s="102">
        <v>11.03225806451613</v>
      </c>
      <c r="G10" s="102">
        <v>14.4</v>
      </c>
      <c r="H10" s="102">
        <v>14.096774193548388</v>
      </c>
      <c r="I10" s="102">
        <v>12.766666666666667</v>
      </c>
      <c r="J10" s="102">
        <v>11.483870967741936</v>
      </c>
      <c r="K10" s="102">
        <v>9.870967741935484</v>
      </c>
      <c r="L10" s="102">
        <v>14.25</v>
      </c>
      <c r="M10" s="102">
        <v>12.806451612903226</v>
      </c>
      <c r="N10" s="102">
        <v>13.033333333333333</v>
      </c>
    </row>
    <row r="11" spans="1:25" x14ac:dyDescent="0.25">
      <c r="A11" s="120" t="s">
        <v>9</v>
      </c>
      <c r="B11" s="102">
        <v>12.233333333333333</v>
      </c>
      <c r="C11" s="102">
        <v>19.903225806451612</v>
      </c>
      <c r="D11" s="102">
        <v>21.6</v>
      </c>
      <c r="E11" s="102">
        <v>21.580645161290324</v>
      </c>
      <c r="F11" s="102">
        <v>22.322580645161292</v>
      </c>
      <c r="G11" s="102">
        <v>25.233333333333334</v>
      </c>
      <c r="H11" s="102">
        <v>24.096774193548388</v>
      </c>
      <c r="I11" s="102">
        <v>25.366666666666667</v>
      </c>
      <c r="J11" s="102">
        <v>22.225806451612904</v>
      </c>
      <c r="K11" s="102">
        <v>22.903225806451612</v>
      </c>
      <c r="L11" s="102">
        <v>23.857142857142858</v>
      </c>
      <c r="M11" s="102">
        <v>25.129032258064516</v>
      </c>
      <c r="N11" s="102">
        <v>25.333333333333332</v>
      </c>
    </row>
    <row r="12" spans="1:25" x14ac:dyDescent="0.25">
      <c r="A12" s="120" t="s">
        <v>10</v>
      </c>
      <c r="B12" s="102">
        <v>4.2666666666666666</v>
      </c>
      <c r="C12" s="102">
        <v>5.290322580645161</v>
      </c>
      <c r="D12" s="102">
        <v>6.1333333333333337</v>
      </c>
      <c r="E12" s="102">
        <v>6.838709677419355</v>
      </c>
      <c r="F12" s="102">
        <v>6.387096774193548</v>
      </c>
      <c r="G12" s="102">
        <v>6.833333333333333</v>
      </c>
      <c r="H12" s="102">
        <v>6.774193548387097</v>
      </c>
      <c r="I12" s="102">
        <v>7.0666666666666664</v>
      </c>
      <c r="J12" s="102">
        <v>7.032258064516129</v>
      </c>
      <c r="K12" s="102">
        <v>7</v>
      </c>
      <c r="L12" s="102">
        <v>6.8571428571428568</v>
      </c>
      <c r="M12" s="102">
        <v>7.225806451612903</v>
      </c>
      <c r="N12" s="102">
        <v>6.9666666666666668</v>
      </c>
    </row>
    <row r="13" spans="1:25" x14ac:dyDescent="0.25">
      <c r="A13" s="120" t="s">
        <v>134</v>
      </c>
      <c r="B13" s="102">
        <v>14.3</v>
      </c>
      <c r="C13" s="102">
        <v>17.741935483870968</v>
      </c>
      <c r="D13" s="102">
        <v>18.3</v>
      </c>
      <c r="E13" s="102">
        <v>18.93548387096774</v>
      </c>
      <c r="F13" s="102">
        <v>20.387096774193548</v>
      </c>
      <c r="G13" s="102">
        <v>22.466666666666665</v>
      </c>
      <c r="H13" s="102">
        <v>24.193548387096776</v>
      </c>
      <c r="I13" s="102">
        <v>25.433333333333334</v>
      </c>
      <c r="J13" s="102">
        <v>19.774193548387096</v>
      </c>
      <c r="K13" s="102">
        <v>21.838709677419356</v>
      </c>
      <c r="L13" s="102">
        <v>22.642857142857142</v>
      </c>
      <c r="M13" s="102">
        <v>20.35483870967742</v>
      </c>
      <c r="N13" s="102">
        <v>24.7</v>
      </c>
    </row>
    <row r="14" spans="1:25" x14ac:dyDescent="0.25">
      <c r="A14" s="120" t="s">
        <v>11</v>
      </c>
      <c r="B14" s="102">
        <v>14.066666666666666</v>
      </c>
      <c r="C14" s="102">
        <v>17.838709677419356</v>
      </c>
      <c r="D14" s="102">
        <v>18.633333333333333</v>
      </c>
      <c r="E14" s="102">
        <v>18.032258064516128</v>
      </c>
      <c r="F14" s="102">
        <v>19.35483870967742</v>
      </c>
      <c r="G14" s="102">
        <v>22.9</v>
      </c>
      <c r="H14" s="102">
        <v>24.677419354838708</v>
      </c>
      <c r="I14" s="102">
        <v>25.1</v>
      </c>
      <c r="J14" s="102">
        <v>14.258064516129032</v>
      </c>
      <c r="K14" s="102">
        <v>20.032258064516128</v>
      </c>
      <c r="L14" s="102">
        <v>22.892857142857142</v>
      </c>
      <c r="M14" s="102">
        <v>23.225806451612904</v>
      </c>
      <c r="N14" s="102">
        <v>25.566666666666666</v>
      </c>
    </row>
    <row r="15" spans="1:25" x14ac:dyDescent="0.25">
      <c r="A15" s="120" t="s">
        <v>12</v>
      </c>
      <c r="B15" s="102">
        <v>5.8666666666666663</v>
      </c>
      <c r="C15" s="102">
        <v>12.612903225806452</v>
      </c>
      <c r="D15" s="102">
        <v>12.466666666666667</v>
      </c>
      <c r="E15" s="102">
        <v>13.193548387096774</v>
      </c>
      <c r="F15" s="102">
        <v>12.903225806451612</v>
      </c>
      <c r="G15" s="102">
        <v>13</v>
      </c>
      <c r="H15" s="102">
        <v>10.741935483870968</v>
      </c>
      <c r="I15" s="102">
        <v>12.8</v>
      </c>
      <c r="J15" s="102">
        <v>11.258064516129032</v>
      </c>
      <c r="K15" s="102">
        <v>12.612903225806452</v>
      </c>
      <c r="L15" s="102">
        <v>14.142857142857142</v>
      </c>
      <c r="M15" s="102">
        <v>13.193548387096774</v>
      </c>
      <c r="N15" s="102">
        <v>15.033333333333333</v>
      </c>
    </row>
    <row r="16" spans="1:25" x14ac:dyDescent="0.25">
      <c r="A16" s="120" t="s">
        <v>13</v>
      </c>
      <c r="B16" s="102">
        <v>5.3</v>
      </c>
      <c r="C16" s="102">
        <v>6.4516129032258061</v>
      </c>
      <c r="D16" s="102">
        <v>7.2</v>
      </c>
      <c r="E16" s="102">
        <v>6.193548387096774</v>
      </c>
      <c r="F16" s="102">
        <v>5.870967741935484</v>
      </c>
      <c r="G16" s="102">
        <v>7</v>
      </c>
      <c r="H16" s="102">
        <v>4.967741935483871</v>
      </c>
      <c r="I16" s="102">
        <v>5.5666666666666664</v>
      </c>
      <c r="J16" s="102">
        <v>5.741935483870968</v>
      </c>
      <c r="K16" s="102">
        <v>8.064516129032258</v>
      </c>
      <c r="L16" s="102">
        <v>8.1785714285714288</v>
      </c>
      <c r="M16" s="102">
        <v>7.129032258064516</v>
      </c>
      <c r="N16" s="102">
        <v>6.8</v>
      </c>
    </row>
    <row r="17" spans="1:14" x14ac:dyDescent="0.25">
      <c r="A17" s="120" t="s">
        <v>27</v>
      </c>
      <c r="B17" s="102">
        <v>25.933333333333334</v>
      </c>
      <c r="C17" s="102">
        <v>26.903225806451612</v>
      </c>
      <c r="D17" s="102">
        <v>24.066666666666666</v>
      </c>
      <c r="E17" s="102">
        <v>29.903225806451612</v>
      </c>
      <c r="F17" s="102">
        <v>32.70967741935484</v>
      </c>
      <c r="G17" s="102">
        <v>35.133333333333333</v>
      </c>
      <c r="H17" s="102">
        <v>33.225806451612904</v>
      </c>
      <c r="I17" s="102">
        <v>30.1</v>
      </c>
      <c r="J17" s="102">
        <v>33</v>
      </c>
      <c r="K17" s="102">
        <v>32.064516129032256</v>
      </c>
      <c r="L17" s="102">
        <v>32.214285714285715</v>
      </c>
      <c r="M17" s="102">
        <v>33.516129032258064</v>
      </c>
      <c r="N17" s="102">
        <v>31.9</v>
      </c>
    </row>
    <row r="18" spans="1:14" x14ac:dyDescent="0.25">
      <c r="A18" s="120" t="s">
        <v>14</v>
      </c>
      <c r="B18" s="102">
        <v>7</v>
      </c>
      <c r="C18" s="102">
        <v>13.548387096774194</v>
      </c>
      <c r="D18" s="102">
        <v>17.633333333333333</v>
      </c>
      <c r="E18" s="102">
        <v>17.774193548387096</v>
      </c>
      <c r="F18" s="102">
        <v>20.451612903225808</v>
      </c>
      <c r="G18" s="102">
        <v>20.6</v>
      </c>
      <c r="H18" s="102">
        <v>22.096774193548388</v>
      </c>
      <c r="I18" s="102">
        <v>25.533333333333335</v>
      </c>
      <c r="J18" s="102">
        <v>24.29032258064516</v>
      </c>
      <c r="K18" s="102">
        <v>18.419354838709676</v>
      </c>
      <c r="L18" s="102">
        <v>18.321428571428573</v>
      </c>
      <c r="M18" s="102">
        <v>15.709677419354838</v>
      </c>
      <c r="N18" s="102">
        <v>17.3</v>
      </c>
    </row>
    <row r="19" spans="1:14" x14ac:dyDescent="0.25">
      <c r="A19" s="120" t="s">
        <v>15</v>
      </c>
      <c r="B19" s="102">
        <v>7.333333333333333</v>
      </c>
      <c r="C19" s="102">
        <v>12.35483870967742</v>
      </c>
      <c r="D19" s="102">
        <v>15.666666666666666</v>
      </c>
      <c r="E19" s="102">
        <v>15.838709677419354</v>
      </c>
      <c r="F19" s="102">
        <v>16.096774193548388</v>
      </c>
      <c r="G19" s="102">
        <v>16.566666666666666</v>
      </c>
      <c r="H19" s="102">
        <v>16.903225806451612</v>
      </c>
      <c r="I19" s="102">
        <v>11.933333333333334</v>
      </c>
      <c r="J19" s="102">
        <v>16.516129032258064</v>
      </c>
      <c r="K19" s="102">
        <v>15.741935483870968</v>
      </c>
      <c r="L19" s="102">
        <v>16.821428571428573</v>
      </c>
      <c r="M19" s="102">
        <v>15.483870967741936</v>
      </c>
      <c r="N19" s="102">
        <v>16.266666666666666</v>
      </c>
    </row>
    <row r="20" spans="1:14" x14ac:dyDescent="0.25">
      <c r="A20" s="121" t="s">
        <v>16</v>
      </c>
      <c r="B20" s="102">
        <v>18.233333333333334</v>
      </c>
      <c r="C20" s="102">
        <v>22.967741935483872</v>
      </c>
      <c r="D20" s="102">
        <v>25.466666666666665</v>
      </c>
      <c r="E20" s="102">
        <v>25.93548387096774</v>
      </c>
      <c r="F20" s="102">
        <v>26.741935483870968</v>
      </c>
      <c r="G20" s="102">
        <v>29.333333333333332</v>
      </c>
      <c r="H20" s="102">
        <v>28.483870967741936</v>
      </c>
      <c r="I20" s="102">
        <v>14.166666666666666</v>
      </c>
      <c r="J20" s="102">
        <v>11.193548387096774</v>
      </c>
      <c r="K20" s="102">
        <v>10.35483870967742</v>
      </c>
      <c r="L20" s="102">
        <v>9.7142857142857135</v>
      </c>
      <c r="M20" s="102">
        <v>24.580645161290324</v>
      </c>
      <c r="N20" s="102">
        <v>29.2</v>
      </c>
    </row>
    <row r="21" spans="1:14" x14ac:dyDescent="0.25">
      <c r="A21" s="120" t="s">
        <v>135</v>
      </c>
      <c r="B21" s="102">
        <v>4.7666666666666666</v>
      </c>
      <c r="C21" s="102">
        <v>7.225806451612903</v>
      </c>
      <c r="D21" s="102">
        <v>9.8666666666666671</v>
      </c>
      <c r="E21" s="102">
        <v>9.9032258064516121</v>
      </c>
      <c r="F21" s="102">
        <v>14.96774193548387</v>
      </c>
      <c r="G21" s="102">
        <v>14.3</v>
      </c>
      <c r="H21" s="102">
        <v>25.032258064516128</v>
      </c>
      <c r="I21" s="102">
        <v>17.399999999999999</v>
      </c>
      <c r="J21" s="102">
        <v>23.870967741935484</v>
      </c>
      <c r="K21" s="102">
        <v>23</v>
      </c>
      <c r="L21" s="102">
        <v>17.571428571428573</v>
      </c>
      <c r="M21" s="102">
        <v>21.322580645161292</v>
      </c>
      <c r="N21" s="102">
        <v>6.9</v>
      </c>
    </row>
    <row r="22" spans="1:14" x14ac:dyDescent="0.25">
      <c r="A22" s="120" t="s">
        <v>136</v>
      </c>
      <c r="B22" s="102">
        <v>10.8</v>
      </c>
      <c r="C22" s="102">
        <v>8.064516129032258</v>
      </c>
      <c r="D22" s="102">
        <v>6.7</v>
      </c>
      <c r="E22" s="102">
        <v>7.870967741935484</v>
      </c>
      <c r="F22" s="102">
        <v>15.67741935483871</v>
      </c>
      <c r="G22" s="102">
        <v>10.333333333333334</v>
      </c>
      <c r="H22" s="102">
        <v>11.258064516129032</v>
      </c>
      <c r="I22" s="102">
        <v>9.6666666666666661</v>
      </c>
      <c r="J22" s="102">
        <v>8.3548387096774199</v>
      </c>
      <c r="K22" s="102">
        <v>10.258064516129032</v>
      </c>
      <c r="L22" s="102">
        <v>9.8571428571428577</v>
      </c>
      <c r="M22" s="102">
        <v>9.5483870967741939</v>
      </c>
      <c r="N22" s="102">
        <v>7.7666666666666666</v>
      </c>
    </row>
    <row r="23" spans="1:14" x14ac:dyDescent="0.25">
      <c r="A23" s="120" t="s">
        <v>18</v>
      </c>
      <c r="B23" s="102">
        <v>10.5</v>
      </c>
      <c r="C23" s="102">
        <v>7.935483870967742</v>
      </c>
      <c r="D23" s="102">
        <v>10.199999999999999</v>
      </c>
      <c r="E23" s="102">
        <v>18.193548387096776</v>
      </c>
      <c r="F23" s="102">
        <v>19.93548387096774</v>
      </c>
      <c r="G23" s="102">
        <v>22.2</v>
      </c>
      <c r="H23" s="102">
        <v>22.225806451612904</v>
      </c>
      <c r="I23" s="102">
        <v>24.833333333333332</v>
      </c>
      <c r="J23" s="102">
        <v>20.806451612903224</v>
      </c>
      <c r="K23" s="102">
        <v>18.06451612903226</v>
      </c>
      <c r="L23" s="102">
        <v>19.964285714285715</v>
      </c>
      <c r="M23" s="102">
        <v>15.838709677419354</v>
      </c>
      <c r="N23" s="102">
        <v>25.333333333333332</v>
      </c>
    </row>
    <row r="24" spans="1:14" x14ac:dyDescent="0.25">
      <c r="A24" s="120" t="s">
        <v>19</v>
      </c>
      <c r="B24" s="102">
        <v>12.1</v>
      </c>
      <c r="C24" s="102">
        <v>12.548387096774194</v>
      </c>
      <c r="D24" s="102">
        <v>12.9</v>
      </c>
      <c r="E24" s="102">
        <v>12.96774193548387</v>
      </c>
      <c r="F24" s="102">
        <v>14.225806451612904</v>
      </c>
      <c r="G24" s="102">
        <v>13.666666666666666</v>
      </c>
      <c r="H24" s="102">
        <v>9.5161290322580641</v>
      </c>
      <c r="I24" s="102">
        <v>7.3666666666666663</v>
      </c>
      <c r="J24" s="102">
        <v>3.7419354838709675</v>
      </c>
      <c r="K24" s="102">
        <v>18.161290322580644</v>
      </c>
      <c r="L24" s="102">
        <v>17.821428571428573</v>
      </c>
      <c r="M24" s="102">
        <v>14.741935483870968</v>
      </c>
      <c r="N24" s="102">
        <v>8.3333333333333339</v>
      </c>
    </row>
    <row r="25" spans="1:14" x14ac:dyDescent="0.25">
      <c r="A25" s="121" t="s">
        <v>137</v>
      </c>
      <c r="B25" s="102">
        <v>0</v>
      </c>
      <c r="C25" s="102">
        <v>0.70967741935483875</v>
      </c>
      <c r="D25" s="102">
        <v>0.46666666666666667</v>
      </c>
      <c r="E25" s="102">
        <v>0</v>
      </c>
      <c r="F25" s="102">
        <v>0</v>
      </c>
      <c r="G25" s="102">
        <v>0.36666666666666664</v>
      </c>
      <c r="H25" s="102">
        <v>13</v>
      </c>
      <c r="I25" s="102">
        <v>15.833333333333334</v>
      </c>
      <c r="J25" s="102">
        <v>15.483870967741936</v>
      </c>
      <c r="K25" s="102">
        <v>15.548387096774194</v>
      </c>
      <c r="L25" s="102">
        <v>12.75</v>
      </c>
      <c r="M25" s="102">
        <v>13.516129032258064</v>
      </c>
      <c r="N25" s="102">
        <v>15.533333333333333</v>
      </c>
    </row>
    <row r="26" spans="1:14" x14ac:dyDescent="0.25">
      <c r="A26" s="121" t="s">
        <v>139</v>
      </c>
      <c r="B26" s="102">
        <v>0</v>
      </c>
      <c r="C26" s="102">
        <v>2.806451612903226</v>
      </c>
      <c r="D26" s="102">
        <v>4.333333333333333</v>
      </c>
      <c r="E26" s="102">
        <v>1.7096774193548387</v>
      </c>
      <c r="F26" s="102">
        <v>0.5161290322580645</v>
      </c>
      <c r="G26" s="102">
        <v>1.4666666666666666</v>
      </c>
      <c r="H26" s="102">
        <v>2.3548387096774195</v>
      </c>
      <c r="I26" s="102">
        <v>4.2666666666666666</v>
      </c>
      <c r="J26" s="102">
        <v>3.967741935483871</v>
      </c>
      <c r="K26" s="102">
        <v>7.709677419354839</v>
      </c>
      <c r="L26" s="102">
        <v>7</v>
      </c>
      <c r="M26" s="102">
        <v>1.8709677419354838</v>
      </c>
      <c r="N26" s="102">
        <v>0.46666666666666667</v>
      </c>
    </row>
    <row r="27" spans="1:14" x14ac:dyDescent="0.25">
      <c r="A27" s="120" t="s">
        <v>20</v>
      </c>
      <c r="B27" s="102">
        <v>13.966666666666667</v>
      </c>
      <c r="C27" s="102">
        <v>15.806451612903226</v>
      </c>
      <c r="D27" s="102">
        <v>20.366666666666667</v>
      </c>
      <c r="E27" s="102">
        <v>22.35483870967742</v>
      </c>
      <c r="F27" s="102">
        <v>25.161290322580644</v>
      </c>
      <c r="G27" s="102">
        <v>24.966666666666665</v>
      </c>
      <c r="H27" s="102">
        <v>22.032258064516128</v>
      </c>
      <c r="I27" s="102">
        <v>23.966666666666665</v>
      </c>
      <c r="J27" s="102">
        <v>25.580645161290324</v>
      </c>
      <c r="K27" s="102">
        <v>25.612903225806452</v>
      </c>
      <c r="L27" s="102">
        <v>22.642857142857142</v>
      </c>
      <c r="M27" s="102">
        <v>22.225806451612904</v>
      </c>
      <c r="N27" s="102">
        <v>20.7</v>
      </c>
    </row>
    <row r="28" spans="1:14" x14ac:dyDescent="0.25">
      <c r="A28" s="120" t="s">
        <v>21</v>
      </c>
      <c r="B28" s="102">
        <v>10</v>
      </c>
      <c r="C28" s="102">
        <v>10.161290322580646</v>
      </c>
      <c r="D28" s="102">
        <v>17.466666666666665</v>
      </c>
      <c r="E28" s="102">
        <v>19.129032258064516</v>
      </c>
      <c r="F28" s="102">
        <v>20.967741935483872</v>
      </c>
      <c r="G28" s="102">
        <v>24.166666666666668</v>
      </c>
      <c r="H28" s="102">
        <v>25.06451612903226</v>
      </c>
      <c r="I28" s="102">
        <v>27.1</v>
      </c>
      <c r="J28" s="102">
        <v>12.903225806451612</v>
      </c>
      <c r="K28" s="102">
        <v>15.806451612903226</v>
      </c>
      <c r="L28" s="102">
        <v>14.428571428571429</v>
      </c>
      <c r="M28" s="102">
        <v>17.903225806451612</v>
      </c>
      <c r="N28" s="102">
        <v>24.133333333333333</v>
      </c>
    </row>
    <row r="29" spans="1:14" x14ac:dyDescent="0.25">
      <c r="A29" s="120" t="s">
        <v>22</v>
      </c>
      <c r="B29" s="102">
        <v>13.566666666666666</v>
      </c>
      <c r="C29" s="102">
        <v>8.0322580645161299</v>
      </c>
      <c r="D29" s="102">
        <v>16.600000000000001</v>
      </c>
      <c r="E29" s="102">
        <v>10.096774193548388</v>
      </c>
      <c r="F29" s="102">
        <v>6.064516129032258</v>
      </c>
      <c r="G29" s="102">
        <v>7.1</v>
      </c>
      <c r="H29" s="102">
        <v>13.03225806451613</v>
      </c>
      <c r="I29" s="102">
        <v>11</v>
      </c>
      <c r="J29" s="102">
        <v>9.4516129032258061</v>
      </c>
      <c r="K29" s="102">
        <v>11.064516129032258</v>
      </c>
      <c r="L29" s="102">
        <v>8.9642857142857135</v>
      </c>
      <c r="M29" s="102">
        <v>9.9677419354838701</v>
      </c>
      <c r="N29" s="102">
        <v>11.733333333333333</v>
      </c>
    </row>
    <row r="30" spans="1:14" x14ac:dyDescent="0.25">
      <c r="A30" s="120" t="s">
        <v>24</v>
      </c>
      <c r="B30" s="102">
        <v>10.966666666666667</v>
      </c>
      <c r="C30" s="102">
        <v>14.35483870967742</v>
      </c>
      <c r="D30" s="102">
        <v>14.033333333333333</v>
      </c>
      <c r="E30" s="102">
        <v>14.741935483870968</v>
      </c>
      <c r="F30" s="102">
        <v>17</v>
      </c>
      <c r="G30" s="102">
        <v>17.5</v>
      </c>
      <c r="H30" s="102">
        <v>18.35483870967742</v>
      </c>
      <c r="I30" s="102">
        <v>17.100000000000001</v>
      </c>
      <c r="J30" s="102">
        <v>19.032258064516128</v>
      </c>
      <c r="K30" s="102">
        <v>17.258064516129032</v>
      </c>
      <c r="L30" s="102">
        <v>16.607142857142858</v>
      </c>
      <c r="M30" s="102">
        <v>14.903225806451612</v>
      </c>
      <c r="N30" s="102">
        <v>18.266666666666666</v>
      </c>
    </row>
    <row r="31" spans="1:14" x14ac:dyDescent="0.25">
      <c r="A31" s="120" t="s">
        <v>25</v>
      </c>
      <c r="B31" s="102">
        <v>9.8666666666666671</v>
      </c>
      <c r="C31" s="102">
        <v>13.806451612903226</v>
      </c>
      <c r="D31" s="102">
        <v>16.666666666666668</v>
      </c>
      <c r="E31" s="102">
        <v>17.806451612903224</v>
      </c>
      <c r="F31" s="102">
        <v>20.29032258064516</v>
      </c>
      <c r="G31" s="102">
        <v>23</v>
      </c>
      <c r="H31" s="102">
        <v>20.677419354838708</v>
      </c>
      <c r="I31" s="102">
        <v>18.399999999999999</v>
      </c>
      <c r="J31" s="102">
        <v>19.870967741935484</v>
      </c>
      <c r="K31" s="102">
        <v>21.06451612903226</v>
      </c>
      <c r="L31" s="102">
        <v>17.714285714285715</v>
      </c>
      <c r="M31" s="102">
        <v>22.516129032258064</v>
      </c>
      <c r="N31" s="102">
        <v>23.8</v>
      </c>
    </row>
    <row r="32" spans="1:14" x14ac:dyDescent="0.25">
      <c r="A32" s="120" t="s">
        <v>26</v>
      </c>
      <c r="B32" s="102">
        <v>6.1333333333333337</v>
      </c>
      <c r="C32" s="102">
        <v>7.032258064516129</v>
      </c>
      <c r="D32" s="102">
        <v>12.4</v>
      </c>
      <c r="E32" s="102">
        <v>13.129032258064516</v>
      </c>
      <c r="F32" s="102">
        <v>14.290322580645162</v>
      </c>
      <c r="G32" s="102">
        <v>14.633333333333333</v>
      </c>
      <c r="H32" s="102">
        <v>14.03225806451613</v>
      </c>
      <c r="I32" s="102">
        <v>15.3</v>
      </c>
      <c r="J32" s="102">
        <v>7.580645161290323</v>
      </c>
      <c r="K32" s="102">
        <v>12.129032258064516</v>
      </c>
      <c r="L32" s="102">
        <v>13.357142857142858</v>
      </c>
      <c r="M32" s="102">
        <v>13.419354838709678</v>
      </c>
      <c r="N32" s="102">
        <v>14.633333333333333</v>
      </c>
    </row>
    <row r="33" spans="1:14" ht="15.75" customHeight="1" x14ac:dyDescent="0.25">
      <c r="A33" s="122" t="s">
        <v>147</v>
      </c>
      <c r="B33" s="123">
        <v>293.43333333333334</v>
      </c>
      <c r="C33" s="123">
        <v>356.64516129032256</v>
      </c>
      <c r="D33" s="123">
        <v>411.36666666666667</v>
      </c>
      <c r="E33" s="123">
        <v>429.64516129032256</v>
      </c>
      <c r="F33" s="123">
        <v>466.83870967741933</v>
      </c>
      <c r="G33" s="123">
        <v>505.2</v>
      </c>
      <c r="H33" s="123">
        <v>531.58064516129036</v>
      </c>
      <c r="I33" s="123">
        <v>510.9</v>
      </c>
      <c r="J33" s="123">
        <v>470.67741935483872</v>
      </c>
      <c r="K33" s="123">
        <v>488.96774193548384</v>
      </c>
      <c r="L33" s="123">
        <v>491</v>
      </c>
      <c r="M33" s="123">
        <v>516.09677419354841</v>
      </c>
      <c r="N33" s="123">
        <v>540.1</v>
      </c>
    </row>
    <row r="34" spans="1:14" hidden="1" x14ac:dyDescent="0.25">
      <c r="A34" s="68" t="s">
        <v>148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H32"/>
  <sheetViews>
    <sheetView workbookViewId="0"/>
  </sheetViews>
  <sheetFormatPr defaultRowHeight="15" x14ac:dyDescent="0.25"/>
  <cols>
    <col min="1" max="1" width="28.7109375" customWidth="1"/>
    <col min="2" max="6" width="15.85546875" customWidth="1"/>
    <col min="7" max="7" width="5.85546875" customWidth="1"/>
    <col min="8" max="8" width="20.85546875" bestFit="1" customWidth="1"/>
    <col min="9" max="11" width="9" customWidth="1"/>
  </cols>
  <sheetData>
    <row r="1" spans="1:8" ht="15.75" thickBot="1" x14ac:dyDescent="0.3">
      <c r="A1" s="133" t="s">
        <v>165</v>
      </c>
      <c r="H1" t="s">
        <v>330</v>
      </c>
    </row>
    <row r="2" spans="1:8" ht="15.75" thickBot="1" x14ac:dyDescent="0.3">
      <c r="A2" s="191" t="s">
        <v>153</v>
      </c>
      <c r="B2" s="192" t="s">
        <v>154</v>
      </c>
      <c r="C2" s="192" t="s">
        <v>155</v>
      </c>
      <c r="D2" s="192" t="s">
        <v>156</v>
      </c>
      <c r="E2" s="192" t="s">
        <v>164</v>
      </c>
    </row>
    <row r="3" spans="1:8" ht="15.75" thickBot="1" x14ac:dyDescent="0.3">
      <c r="A3" s="193" t="s">
        <v>157</v>
      </c>
      <c r="B3" s="194" t="e">
        <f>(NStf!#REF!)</f>
        <v>#REF!</v>
      </c>
      <c r="C3" s="194" t="e">
        <f>(NStf!#REF!)</f>
        <v>#REF!</v>
      </c>
      <c r="D3" s="194" t="e">
        <f>(NStf!#REF!)</f>
        <v>#REF!</v>
      </c>
      <c r="E3" s="208" t="e">
        <f>B3/C3</f>
        <v>#REF!</v>
      </c>
      <c r="H3" t="s">
        <v>213</v>
      </c>
    </row>
    <row r="4" spans="1:8" ht="15.75" thickBot="1" x14ac:dyDescent="0.3">
      <c r="A4" s="193" t="s">
        <v>158</v>
      </c>
      <c r="B4" s="194" t="e">
        <f>(NStf!#REF!)</f>
        <v>#REF!</v>
      </c>
      <c r="C4" s="194" t="e">
        <f>(NStf!#REF!)</f>
        <v>#REF!</v>
      </c>
      <c r="D4" s="194" t="e">
        <f>(NStf!#REF!)</f>
        <v>#REF!</v>
      </c>
      <c r="E4" s="208" t="e">
        <f>B4/C4</f>
        <v>#REF!</v>
      </c>
    </row>
    <row r="5" spans="1:8" ht="15.75" thickBot="1" x14ac:dyDescent="0.3">
      <c r="A5" s="193" t="s">
        <v>159</v>
      </c>
      <c r="B5" s="194" t="e">
        <f>(NStf!#REF!)</f>
        <v>#REF!</v>
      </c>
      <c r="C5" s="194" t="e">
        <f>(NStf!#REF!)</f>
        <v>#REF!</v>
      </c>
      <c r="D5" s="194" t="e">
        <f>(NStf!#REF!)</f>
        <v>#REF!</v>
      </c>
      <c r="E5" s="208" t="e">
        <f>B5/C5</f>
        <v>#REF!</v>
      </c>
    </row>
    <row r="6" spans="1:8" ht="15.75" thickBot="1" x14ac:dyDescent="0.3">
      <c r="A6" s="195" t="s">
        <v>160</v>
      </c>
      <c r="B6" s="196" t="e">
        <f>SUM(B3:B5)</f>
        <v>#REF!</v>
      </c>
      <c r="C6" s="196" t="e">
        <f>SUM(C3:C5)</f>
        <v>#REF!</v>
      </c>
      <c r="D6" s="196" t="e">
        <f>SUM(D3:D5)</f>
        <v>#REF!</v>
      </c>
      <c r="E6" s="209" t="e">
        <f>B6/C6</f>
        <v>#REF!</v>
      </c>
    </row>
    <row r="7" spans="1:8" ht="15.75" thickTop="1" x14ac:dyDescent="0.25"/>
    <row r="8" spans="1:8" ht="15.75" thickBot="1" x14ac:dyDescent="0.3">
      <c r="A8" s="197" t="s">
        <v>166</v>
      </c>
    </row>
    <row r="9" spans="1:8" ht="30.75" thickBot="1" x14ac:dyDescent="0.3">
      <c r="A9" s="198" t="s">
        <v>161</v>
      </c>
      <c r="B9" s="192" t="s">
        <v>162</v>
      </c>
      <c r="C9" s="192" t="s">
        <v>187</v>
      </c>
      <c r="D9" s="192" t="s">
        <v>163</v>
      </c>
      <c r="E9" s="192" t="s">
        <v>188</v>
      </c>
      <c r="F9" s="192" t="s">
        <v>164</v>
      </c>
      <c r="H9" t="s">
        <v>213</v>
      </c>
    </row>
    <row r="10" spans="1:8" ht="15.75" thickBot="1" x14ac:dyDescent="0.3">
      <c r="A10" s="193" t="s">
        <v>157</v>
      </c>
      <c r="B10" s="200" t="e">
        <f>(NStf!#REF!)</f>
        <v>#REF!</v>
      </c>
      <c r="C10" s="200" t="e">
        <f>(NStf!#REF!)</f>
        <v>#REF!</v>
      </c>
      <c r="D10" s="200" t="e">
        <f>(NStf!#REF!)</f>
        <v>#REF!</v>
      </c>
      <c r="E10" s="200" t="e">
        <f>(NStf!#REF!)</f>
        <v>#REF!</v>
      </c>
      <c r="F10" s="200" t="e">
        <f>(NStf!#REF!)</f>
        <v>#REF!</v>
      </c>
    </row>
    <row r="11" spans="1:8" ht="15.75" thickBot="1" x14ac:dyDescent="0.3">
      <c r="A11" s="193" t="s">
        <v>158</v>
      </c>
      <c r="B11" s="200" t="e">
        <f>(NStf!#REF!)</f>
        <v>#REF!</v>
      </c>
      <c r="C11" s="200" t="e">
        <f>(NStf!#REF!)</f>
        <v>#REF!</v>
      </c>
      <c r="D11" s="200" t="e">
        <f>(NStf!#REF!)</f>
        <v>#REF!</v>
      </c>
      <c r="E11" s="200" t="e">
        <f>(NStf!#REF!)</f>
        <v>#REF!</v>
      </c>
      <c r="F11" s="200" t="e">
        <f>(NStf!#REF!)</f>
        <v>#REF!</v>
      </c>
    </row>
    <row r="12" spans="1:8" ht="15.75" thickBot="1" x14ac:dyDescent="0.3">
      <c r="A12" s="193" t="s">
        <v>159</v>
      </c>
      <c r="B12" s="200" t="e">
        <f>(NStf!#REF!)</f>
        <v>#REF!</v>
      </c>
      <c r="C12" s="200" t="e">
        <f>(NStf!#REF!)</f>
        <v>#REF!</v>
      </c>
      <c r="D12" s="200" t="e">
        <f>(NStf!#REF!)</f>
        <v>#REF!</v>
      </c>
      <c r="E12" s="200" t="e">
        <f>(NStf!#REF!)</f>
        <v>#REF!</v>
      </c>
      <c r="F12" s="200" t="e">
        <f>(NStf!#REF!)</f>
        <v>#REF!</v>
      </c>
    </row>
    <row r="13" spans="1:8" ht="15.75" thickBot="1" x14ac:dyDescent="0.3">
      <c r="A13" s="195" t="s">
        <v>160</v>
      </c>
      <c r="B13" s="200" t="e">
        <f>(NStf!#REF!)</f>
        <v>#REF!</v>
      </c>
      <c r="C13" s="200" t="e">
        <f>(NStf!#REF!)</f>
        <v>#REF!</v>
      </c>
      <c r="D13" s="200" t="e">
        <f>(NStf!#REF!)</f>
        <v>#REF!</v>
      </c>
      <c r="E13" s="200" t="e">
        <f>(NStf!#REF!)</f>
        <v>#REF!</v>
      </c>
      <c r="F13" s="200" t="e">
        <f>(NStf!#REF!)</f>
        <v>#REF!</v>
      </c>
    </row>
    <row r="14" spans="1:8" ht="15.75" thickTop="1" x14ac:dyDescent="0.25"/>
    <row r="15" spans="1:8" ht="15.75" thickBot="1" x14ac:dyDescent="0.3">
      <c r="A15" s="197" t="s">
        <v>169</v>
      </c>
    </row>
    <row r="16" spans="1:8" ht="30.75" thickBot="1" x14ac:dyDescent="0.3">
      <c r="A16" s="191" t="s">
        <v>167</v>
      </c>
      <c r="B16" s="192" t="s">
        <v>162</v>
      </c>
      <c r="C16" s="192" t="s">
        <v>187</v>
      </c>
      <c r="D16" s="192" t="s">
        <v>163</v>
      </c>
      <c r="E16" s="192" t="s">
        <v>188</v>
      </c>
      <c r="F16" s="192" t="s">
        <v>164</v>
      </c>
      <c r="H16" s="190" t="s">
        <v>213</v>
      </c>
    </row>
    <row r="17" spans="1:8" ht="15.75" thickBot="1" x14ac:dyDescent="0.3">
      <c r="A17" s="193" t="s">
        <v>168</v>
      </c>
      <c r="B17" s="200" t="e">
        <f>NStf!#REF!</f>
        <v>#REF!</v>
      </c>
      <c r="C17" s="200" t="e">
        <f>NStf!#REF!</f>
        <v>#REF!</v>
      </c>
      <c r="D17" s="200" t="e">
        <f>NStf!#REF!</f>
        <v>#REF!</v>
      </c>
      <c r="E17" s="200" t="e">
        <f>NStf!#REF!</f>
        <v>#REF!</v>
      </c>
      <c r="F17" s="200" t="e">
        <f>NStf!#REF!</f>
        <v>#REF!</v>
      </c>
    </row>
    <row r="19" spans="1:8" ht="15.75" thickBot="1" x14ac:dyDescent="0.3">
      <c r="A19" s="197" t="s">
        <v>180</v>
      </c>
    </row>
    <row r="20" spans="1:8" ht="22.5" customHeight="1" x14ac:dyDescent="0.25">
      <c r="A20" s="333" t="s">
        <v>170</v>
      </c>
      <c r="B20" s="201" t="s">
        <v>171</v>
      </c>
      <c r="C20" s="335" t="s">
        <v>173</v>
      </c>
      <c r="D20" s="335" t="s">
        <v>174</v>
      </c>
      <c r="E20" s="335" t="s">
        <v>175</v>
      </c>
      <c r="F20" s="335" t="s">
        <v>164</v>
      </c>
    </row>
    <row r="21" spans="1:8" ht="15.75" thickBot="1" x14ac:dyDescent="0.3">
      <c r="A21" s="334"/>
      <c r="B21" s="202" t="s">
        <v>172</v>
      </c>
      <c r="C21" s="336"/>
      <c r="D21" s="336"/>
      <c r="E21" s="336"/>
      <c r="F21" s="336"/>
    </row>
    <row r="22" spans="1:8" ht="15.75" thickBot="1" x14ac:dyDescent="0.3">
      <c r="A22" s="203" t="s">
        <v>176</v>
      </c>
      <c r="B22" s="204"/>
      <c r="C22" s="204"/>
      <c r="D22" s="204"/>
      <c r="E22" s="204"/>
      <c r="F22" s="204"/>
    </row>
    <row r="23" spans="1:8" ht="15.75" thickBot="1" x14ac:dyDescent="0.3">
      <c r="A23" s="203" t="s">
        <v>177</v>
      </c>
      <c r="B23" s="204"/>
      <c r="C23" s="204"/>
      <c r="D23" s="204"/>
      <c r="E23" s="204"/>
      <c r="F23" s="204"/>
    </row>
    <row r="24" spans="1:8" ht="15.75" thickBot="1" x14ac:dyDescent="0.3">
      <c r="A24" s="203" t="s">
        <v>178</v>
      </c>
      <c r="B24" s="204"/>
      <c r="C24" s="204"/>
      <c r="D24" s="204"/>
      <c r="E24" s="204"/>
      <c r="F24" s="204"/>
    </row>
    <row r="25" spans="1:8" ht="15.75" thickBot="1" x14ac:dyDescent="0.3">
      <c r="A25" s="205" t="s">
        <v>179</v>
      </c>
      <c r="B25" s="206"/>
      <c r="C25" s="206"/>
      <c r="D25" s="206"/>
      <c r="E25" s="206"/>
      <c r="F25" s="206"/>
    </row>
    <row r="26" spans="1:8" ht="15.75" thickTop="1" x14ac:dyDescent="0.25"/>
    <row r="27" spans="1:8" ht="15.75" thickBot="1" x14ac:dyDescent="0.3"/>
    <row r="28" spans="1:8" ht="45.75" thickBot="1" x14ac:dyDescent="0.3">
      <c r="A28" s="135" t="s">
        <v>153</v>
      </c>
      <c r="B28" s="199" t="s">
        <v>327</v>
      </c>
      <c r="C28" s="199" t="s">
        <v>328</v>
      </c>
      <c r="D28" s="199" t="s">
        <v>329</v>
      </c>
      <c r="H28" t="s">
        <v>214</v>
      </c>
    </row>
    <row r="29" spans="1:8" ht="15.75" thickBot="1" x14ac:dyDescent="0.3">
      <c r="A29" s="207" t="s">
        <v>157</v>
      </c>
      <c r="B29" s="137">
        <v>104</v>
      </c>
      <c r="C29" s="137">
        <v>218</v>
      </c>
      <c r="D29" s="143">
        <f>C29/(B29+C29)</f>
        <v>0.67701863354037262</v>
      </c>
    </row>
    <row r="30" spans="1:8" ht="15.75" thickBot="1" x14ac:dyDescent="0.3">
      <c r="A30" s="207" t="s">
        <v>158</v>
      </c>
      <c r="B30" s="137">
        <v>36</v>
      </c>
      <c r="C30" s="137">
        <v>125</v>
      </c>
      <c r="D30" s="143">
        <f>C30/(B30+C30)</f>
        <v>0.77639751552795033</v>
      </c>
    </row>
    <row r="31" spans="1:8" ht="15.75" thickBot="1" x14ac:dyDescent="0.3">
      <c r="A31" s="207" t="s">
        <v>159</v>
      </c>
      <c r="B31" s="137">
        <v>40</v>
      </c>
      <c r="C31" s="137">
        <v>70</v>
      </c>
      <c r="D31" s="143">
        <f>C31/(B31+C31)</f>
        <v>0.63636363636363635</v>
      </c>
    </row>
    <row r="32" spans="1:8" ht="15.75" thickBot="1" x14ac:dyDescent="0.3">
      <c r="A32" s="207" t="s">
        <v>160</v>
      </c>
      <c r="B32" s="137">
        <f>SUM(B29:B31)</f>
        <v>180</v>
      </c>
      <c r="C32" s="137">
        <f>SUM(C29:C31)</f>
        <v>413</v>
      </c>
      <c r="D32" s="143">
        <f>C32/(B32+C32)</f>
        <v>0.69645868465430016</v>
      </c>
    </row>
  </sheetData>
  <mergeCells count="5">
    <mergeCell ref="A20:A21"/>
    <mergeCell ref="C20:C21"/>
    <mergeCell ref="D20:D21"/>
    <mergeCell ref="E20:E21"/>
    <mergeCell ref="F20:F21"/>
  </mergeCells>
  <dataValidations count="1">
    <dataValidation type="decimal" operator="greaterThanOrEqual" allowBlank="1" showInputMessage="1" showErrorMessage="1" sqref="B17:F17" xr:uid="{00000000-0002-0000-0C00-000000000000}">
      <formula1>0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N42"/>
  <sheetViews>
    <sheetView workbookViewId="0"/>
  </sheetViews>
  <sheetFormatPr defaultRowHeight="15" x14ac:dyDescent="0.25"/>
  <cols>
    <col min="1" max="1" width="30" style="68" customWidth="1"/>
    <col min="2" max="2" width="11.5703125" bestFit="1" customWidth="1"/>
    <col min="14" max="14" width="20.28515625" bestFit="1" customWidth="1"/>
  </cols>
  <sheetData>
    <row r="1" spans="1:14" ht="15.75" thickBot="1" x14ac:dyDescent="0.3">
      <c r="A1" s="154" t="s">
        <v>204</v>
      </c>
      <c r="N1" t="s">
        <v>330</v>
      </c>
    </row>
    <row r="2" spans="1:14" ht="25.5" x14ac:dyDescent="0.25">
      <c r="A2" s="339" t="s">
        <v>157</v>
      </c>
      <c r="B2" s="341" t="s">
        <v>190</v>
      </c>
      <c r="C2" s="341" t="s">
        <v>191</v>
      </c>
      <c r="D2" s="341" t="s">
        <v>192</v>
      </c>
      <c r="E2" s="341" t="s">
        <v>193</v>
      </c>
      <c r="F2" s="337" t="s">
        <v>194</v>
      </c>
      <c r="G2" s="144" t="s">
        <v>195</v>
      </c>
      <c r="H2" s="144" t="s">
        <v>197</v>
      </c>
      <c r="I2" s="337" t="s">
        <v>199</v>
      </c>
      <c r="J2" s="337" t="s">
        <v>200</v>
      </c>
      <c r="K2" s="337" t="s">
        <v>201</v>
      </c>
      <c r="L2" s="337" t="s">
        <v>202</v>
      </c>
    </row>
    <row r="3" spans="1:14" ht="51.75" thickBot="1" x14ac:dyDescent="0.3">
      <c r="A3" s="340"/>
      <c r="B3" s="342"/>
      <c r="C3" s="342"/>
      <c r="D3" s="342"/>
      <c r="E3" s="342"/>
      <c r="F3" s="338"/>
      <c r="G3" s="145" t="s">
        <v>196</v>
      </c>
      <c r="H3" s="145" t="s">
        <v>198</v>
      </c>
      <c r="I3" s="338"/>
      <c r="J3" s="338"/>
      <c r="K3" s="338"/>
      <c r="L3" s="338"/>
    </row>
    <row r="4" spans="1:14" ht="15.75" thickBot="1" x14ac:dyDescent="0.3">
      <c r="A4" s="155" t="s">
        <v>3</v>
      </c>
      <c r="B4" s="142">
        <f>(NStf!AF4)</f>
        <v>0.607700726295891</v>
      </c>
      <c r="C4" s="142">
        <f>(NStf!AG4)</f>
        <v>0.77489177489177485</v>
      </c>
      <c r="D4" s="142">
        <f>(NStf!AH4)</f>
        <v>0.98064516129032253</v>
      </c>
      <c r="E4" s="142">
        <f>(NStf!AI4)</f>
        <v>0.967741935483871</v>
      </c>
      <c r="F4" s="157" t="e">
        <f>(NStf!#REF!)</f>
        <v>#REF!</v>
      </c>
      <c r="G4" s="153"/>
      <c r="H4" s="153"/>
      <c r="I4" s="153"/>
      <c r="J4" s="153"/>
      <c r="K4" s="153"/>
      <c r="L4" s="153"/>
      <c r="N4" t="s">
        <v>215</v>
      </c>
    </row>
    <row r="5" spans="1:14" ht="15.75" thickBot="1" x14ac:dyDescent="0.3">
      <c r="A5" s="155" t="s">
        <v>4</v>
      </c>
      <c r="B5" s="142">
        <f>(NStf!AF5)</f>
        <v>0.79288057109781984</v>
      </c>
      <c r="C5" s="142">
        <f>(NStf!AG5)</f>
        <v>0.86954865739859077</v>
      </c>
      <c r="D5" s="142">
        <f>(NStf!AH5)</f>
        <v>0.87257062712883193</v>
      </c>
      <c r="E5" s="142">
        <f>(NStf!AI5)</f>
        <v>1.1671341748480599</v>
      </c>
      <c r="F5" s="157" t="e">
        <f>(NStf!#REF!)</f>
        <v>#REF!</v>
      </c>
      <c r="G5" s="153"/>
      <c r="H5" s="153"/>
      <c r="I5" s="153"/>
      <c r="J5" s="153"/>
      <c r="K5" s="153"/>
      <c r="L5" s="153"/>
    </row>
    <row r="6" spans="1:14" ht="15.75" thickBot="1" x14ac:dyDescent="0.3">
      <c r="A6" s="155" t="s">
        <v>5</v>
      </c>
      <c r="B6" s="142">
        <f>(NStf!AF6)</f>
        <v>0.82878753151501261</v>
      </c>
      <c r="C6" s="142">
        <f>(NStf!AG6)</f>
        <v>0.85669236159775752</v>
      </c>
      <c r="D6" s="142">
        <f>(NStf!AH6)</f>
        <v>0.98064516129032253</v>
      </c>
      <c r="E6" s="142">
        <f>(NStf!AI6)</f>
        <v>0.95044413277232354</v>
      </c>
      <c r="F6" s="157" t="e">
        <f>(NStf!#REF!)</f>
        <v>#REF!</v>
      </c>
      <c r="G6" s="153"/>
      <c r="H6" s="153"/>
      <c r="I6" s="153"/>
      <c r="J6" s="153"/>
      <c r="K6" s="153"/>
      <c r="L6" s="153"/>
    </row>
    <row r="7" spans="1:14" ht="15.75" thickBot="1" x14ac:dyDescent="0.3">
      <c r="A7" s="155" t="s">
        <v>7</v>
      </c>
      <c r="B7" s="142">
        <f>(NStf!AF8)</f>
        <v>0.70927652019529519</v>
      </c>
      <c r="C7" s="142">
        <f>(NStf!AG8)</f>
        <v>0.91972477064220182</v>
      </c>
      <c r="D7" s="142">
        <f>(NStf!AH8)</f>
        <v>0.87871637564889093</v>
      </c>
      <c r="E7" s="142">
        <f>(NStf!AI8)</f>
        <v>1.1776685393258426</v>
      </c>
      <c r="F7" s="157" t="e">
        <f>(NStf!#REF!)</f>
        <v>#REF!</v>
      </c>
      <c r="G7" s="153"/>
      <c r="H7" s="153"/>
      <c r="I7" s="153"/>
      <c r="J7" s="153"/>
      <c r="K7" s="153"/>
      <c r="L7" s="153"/>
    </row>
    <row r="8" spans="1:14" ht="15.75" thickBot="1" x14ac:dyDescent="0.3">
      <c r="A8" s="155" t="s">
        <v>9</v>
      </c>
      <c r="B8" s="142">
        <f>(NStf!AF10)</f>
        <v>0.85904698433855387</v>
      </c>
      <c r="C8" s="142">
        <f>(NStf!AG10)</f>
        <v>0.87204206836108678</v>
      </c>
      <c r="D8" s="142">
        <f>(NStf!AH10)</f>
        <v>0.84093319194061511</v>
      </c>
      <c r="E8" s="142">
        <f>(NStf!AI10)</f>
        <v>1.2857142857142858</v>
      </c>
      <c r="F8" s="157" t="e">
        <f>(NStf!#REF!)</f>
        <v>#REF!</v>
      </c>
      <c r="G8" s="153"/>
      <c r="H8" s="153"/>
      <c r="I8" s="153"/>
      <c r="J8" s="153"/>
      <c r="K8" s="153"/>
      <c r="L8" s="153"/>
    </row>
    <row r="9" spans="1:14" ht="15.75" thickBot="1" x14ac:dyDescent="0.3">
      <c r="A9" s="155" t="s">
        <v>10</v>
      </c>
      <c r="B9" s="142">
        <f>(NStf!AF11)</f>
        <v>0.95881145788798627</v>
      </c>
      <c r="C9" s="142">
        <f>(NStf!AG11)</f>
        <v>0.8110236220472441</v>
      </c>
      <c r="D9" s="142">
        <f>(NStf!AH11)</f>
        <v>0.98410472183263209</v>
      </c>
      <c r="E9" s="142">
        <f>(NStf!AI11)</f>
        <v>0.76227208976157079</v>
      </c>
      <c r="F9" s="157" t="e">
        <f>(NStf!#REF!)</f>
        <v>#REF!</v>
      </c>
      <c r="G9" s="153"/>
      <c r="H9" s="153"/>
      <c r="I9" s="153"/>
      <c r="J9" s="153"/>
      <c r="K9" s="153"/>
      <c r="L9" s="153"/>
    </row>
    <row r="10" spans="1:14" ht="15.75" thickBot="1" x14ac:dyDescent="0.3">
      <c r="A10" s="155" t="s">
        <v>11</v>
      </c>
      <c r="B10" s="142">
        <f>(NStf!AF13)</f>
        <v>0.66484426772697147</v>
      </c>
      <c r="C10" s="142">
        <f>(NStf!AG13)</f>
        <v>0.9062205466540999</v>
      </c>
      <c r="D10" s="142">
        <f>(NStf!AH13)</f>
        <v>0.78190743338008417</v>
      </c>
      <c r="E10" s="142">
        <f>(NStf!AI13)</f>
        <v>0.967741935483871</v>
      </c>
      <c r="F10" s="157" t="e">
        <f>(NStf!#REF!)</f>
        <v>#REF!</v>
      </c>
      <c r="G10" s="153"/>
      <c r="H10" s="153"/>
      <c r="I10" s="153"/>
      <c r="J10" s="153"/>
      <c r="K10" s="153"/>
      <c r="L10" s="153"/>
    </row>
    <row r="11" spans="1:14" ht="15.75" thickBot="1" x14ac:dyDescent="0.3">
      <c r="A11" s="155" t="s">
        <v>12</v>
      </c>
      <c r="B11" s="142">
        <f>(NStf!AF14)</f>
        <v>0.77132233325586796</v>
      </c>
      <c r="C11" s="142">
        <f>(NStf!AG14)</f>
        <v>0.94096978215038651</v>
      </c>
      <c r="D11" s="142">
        <f>(NStf!AH14)</f>
        <v>0.70967741935483875</v>
      </c>
      <c r="E11" s="142">
        <f>(NStf!AI14)</f>
        <v>1.032258064516129</v>
      </c>
      <c r="F11" s="157" t="e">
        <f>(NStf!#REF!)</f>
        <v>#REF!</v>
      </c>
      <c r="G11" s="153"/>
      <c r="H11" s="153"/>
      <c r="I11" s="153"/>
      <c r="J11" s="153"/>
      <c r="K11" s="153"/>
      <c r="L11" s="153"/>
    </row>
    <row r="12" spans="1:14" ht="15.75" thickBot="1" x14ac:dyDescent="0.3">
      <c r="A12" s="155" t="s">
        <v>14</v>
      </c>
      <c r="B12" s="142">
        <f>(NStf!AF17)</f>
        <v>1.1836583101207057</v>
      </c>
      <c r="C12" s="142">
        <f>(NStf!AG17)</f>
        <v>0.64470619873604951</v>
      </c>
      <c r="D12" s="142">
        <f>(NStf!AH17)</f>
        <v>0.98196316688817165</v>
      </c>
      <c r="E12" s="142">
        <f>(NStf!AI17)</f>
        <v>0.98363721365123891</v>
      </c>
      <c r="F12" s="157" t="e">
        <f>(NStf!#REF!)</f>
        <v>#REF!</v>
      </c>
      <c r="G12" s="153"/>
      <c r="H12" s="153"/>
      <c r="I12" s="153"/>
      <c r="J12" s="153"/>
      <c r="K12" s="153"/>
      <c r="L12" s="153"/>
    </row>
    <row r="13" spans="1:14" ht="15.75" thickBot="1" x14ac:dyDescent="0.3">
      <c r="A13" s="155" t="s">
        <v>15</v>
      </c>
      <c r="B13" s="142">
        <f>(NStf!AF18)</f>
        <v>0.8582352941176471</v>
      </c>
      <c r="C13" s="142">
        <f>(NStf!AG18)</f>
        <v>0.99164345403899723</v>
      </c>
      <c r="D13" s="142">
        <f>(NStf!AH18)</f>
        <v>1.0014025245441796</v>
      </c>
      <c r="E13" s="142">
        <f>(NStf!AI18)</f>
        <v>1.0315568022440393</v>
      </c>
      <c r="F13" s="157" t="e">
        <f>(NStf!#REF!)</f>
        <v>#REF!</v>
      </c>
      <c r="G13" s="153"/>
      <c r="H13" s="153"/>
      <c r="I13" s="153"/>
      <c r="J13" s="153"/>
      <c r="K13" s="153"/>
      <c r="L13" s="153"/>
    </row>
    <row r="14" spans="1:14" ht="15.75" thickBot="1" x14ac:dyDescent="0.3">
      <c r="A14" s="155" t="s">
        <v>16</v>
      </c>
      <c r="B14" s="142">
        <f>(NStf!AF19)</f>
        <v>0.78698770491803283</v>
      </c>
      <c r="C14" s="142">
        <f>(NStf!AG19)</f>
        <v>0.89734017732151194</v>
      </c>
      <c r="D14" s="142">
        <f>(NStf!AH19)</f>
        <v>0.90392706872370265</v>
      </c>
      <c r="E14" s="142">
        <f>(NStf!AI19)</f>
        <v>0.88546049555867223</v>
      </c>
      <c r="F14" s="157" t="e">
        <f>(NStf!#REF!)</f>
        <v>#REF!</v>
      </c>
      <c r="G14" s="153"/>
      <c r="H14" s="153"/>
      <c r="I14" s="153"/>
      <c r="J14" s="153"/>
      <c r="K14" s="153"/>
      <c r="L14" s="153"/>
    </row>
    <row r="15" spans="1:14" ht="15.75" thickBot="1" x14ac:dyDescent="0.3">
      <c r="A15" s="155" t="s">
        <v>18</v>
      </c>
      <c r="B15" s="142">
        <f>(NStf!AF21)</f>
        <v>0.87394214011850824</v>
      </c>
      <c r="C15" s="142">
        <f>(NStf!AG21)</f>
        <v>0.84946236559139787</v>
      </c>
      <c r="D15" s="142">
        <f>(NStf!AH21)</f>
        <v>0.97820476858345029</v>
      </c>
      <c r="E15" s="142">
        <f>(NStf!AI21)</f>
        <v>1.032258064516129</v>
      </c>
      <c r="F15" s="157" t="e">
        <f>(NStf!#REF!)</f>
        <v>#REF!</v>
      </c>
      <c r="G15" s="153"/>
      <c r="H15" s="153"/>
      <c r="I15" s="153"/>
      <c r="J15" s="153"/>
      <c r="K15" s="153"/>
      <c r="L15" s="153"/>
    </row>
    <row r="16" spans="1:14" ht="15.75" thickBot="1" x14ac:dyDescent="0.3">
      <c r="A16" s="155" t="s">
        <v>21</v>
      </c>
      <c r="B16" s="142">
        <f>(NStf!AF25)</f>
        <v>0.81939201271607387</v>
      </c>
      <c r="C16" s="142">
        <f>(NStf!AG25)</f>
        <v>0.80435784479837336</v>
      </c>
      <c r="D16" s="142">
        <f>(NStf!AH25)</f>
        <v>0.86225205369665403</v>
      </c>
      <c r="E16" s="142">
        <f>(NStf!AI25)</f>
        <v>0.77552686671318904</v>
      </c>
      <c r="F16" s="157" t="e">
        <f>(NStf!#REF!)</f>
        <v>#REF!</v>
      </c>
      <c r="G16" s="153"/>
      <c r="H16" s="153"/>
      <c r="I16" s="153"/>
      <c r="J16" s="153"/>
      <c r="K16" s="153"/>
      <c r="L16" s="153"/>
    </row>
    <row r="17" spans="1:14" ht="15.75" thickBot="1" x14ac:dyDescent="0.3">
      <c r="A17" s="155" t="s">
        <v>25</v>
      </c>
      <c r="B17" s="142">
        <f>(NStf!AF28)</f>
        <v>0.76077657124053966</v>
      </c>
      <c r="C17" s="142">
        <f>(NStf!AG28)</f>
        <v>0.96324518153294492</v>
      </c>
      <c r="D17" s="142">
        <f>(NStf!AH28)</f>
        <v>0.87804878048780488</v>
      </c>
      <c r="E17" s="142">
        <f>(NStf!AI28)</f>
        <v>1.2910238429172511</v>
      </c>
      <c r="F17" s="157" t="e">
        <f>(NStf!#REF!)</f>
        <v>#REF!</v>
      </c>
      <c r="G17" s="153"/>
      <c r="H17" s="153"/>
      <c r="I17" s="153"/>
      <c r="J17" s="153"/>
      <c r="K17" s="153"/>
      <c r="L17" s="153"/>
    </row>
    <row r="18" spans="1:14" ht="17.25" thickBot="1" x14ac:dyDescent="0.3">
      <c r="A18" s="156" t="s">
        <v>203</v>
      </c>
      <c r="B18" s="159" t="e">
        <f>(NStf!#REF!)</f>
        <v>#REF!</v>
      </c>
      <c r="C18" s="160" t="e">
        <f>(NStf!#REF!)</f>
        <v>#REF!</v>
      </c>
      <c r="D18" s="161" t="e">
        <f>(NStf!#REF!)</f>
        <v>#REF!</v>
      </c>
      <c r="E18" s="160" t="e">
        <f>(NStf!#REF!)</f>
        <v>#REF!</v>
      </c>
      <c r="F18" s="163" t="e">
        <f>(NStf!#REF!)</f>
        <v>#REF!</v>
      </c>
      <c r="G18" s="146"/>
      <c r="H18" s="146"/>
      <c r="I18" s="146"/>
      <c r="J18" s="147"/>
      <c r="K18" s="147"/>
      <c r="L18" s="147"/>
    </row>
    <row r="19" spans="1:14" ht="15.75" thickBot="1" x14ac:dyDescent="0.3"/>
    <row r="20" spans="1:14" ht="25.5" x14ac:dyDescent="0.25">
      <c r="A20" s="343" t="s">
        <v>205</v>
      </c>
      <c r="B20" s="337" t="s">
        <v>190</v>
      </c>
      <c r="C20" s="337" t="s">
        <v>191</v>
      </c>
      <c r="D20" s="337" t="s">
        <v>192</v>
      </c>
      <c r="E20" s="337" t="s">
        <v>193</v>
      </c>
      <c r="F20" s="337" t="s">
        <v>206</v>
      </c>
      <c r="G20" s="144" t="s">
        <v>195</v>
      </c>
      <c r="H20" s="144" t="s">
        <v>195</v>
      </c>
      <c r="I20" s="337" t="s">
        <v>199</v>
      </c>
      <c r="J20" s="337" t="s">
        <v>200</v>
      </c>
      <c r="K20" s="337" t="s">
        <v>201</v>
      </c>
      <c r="L20" s="337" t="s">
        <v>202</v>
      </c>
    </row>
    <row r="21" spans="1:14" ht="51.75" thickBot="1" x14ac:dyDescent="0.3">
      <c r="A21" s="344"/>
      <c r="B21" s="338"/>
      <c r="C21" s="338"/>
      <c r="D21" s="338"/>
      <c r="E21" s="338"/>
      <c r="F21" s="338"/>
      <c r="G21" s="145" t="s">
        <v>196</v>
      </c>
      <c r="H21" s="145" t="s">
        <v>198</v>
      </c>
      <c r="I21" s="338"/>
      <c r="J21" s="338"/>
      <c r="K21" s="338"/>
      <c r="L21" s="338"/>
      <c r="N21" t="s">
        <v>215</v>
      </c>
    </row>
    <row r="22" spans="1:14" ht="17.25" thickBot="1" x14ac:dyDescent="0.3">
      <c r="A22" s="155" t="s">
        <v>6</v>
      </c>
      <c r="B22" s="158">
        <f>(NStf!AF7)</f>
        <v>0.69437993497445427</v>
      </c>
      <c r="C22" s="158">
        <f>(NStf!AG7)</f>
        <v>0.99504950495049505</v>
      </c>
      <c r="D22" s="158">
        <f>(NStf!AH7)</f>
        <v>0.97942964001870036</v>
      </c>
      <c r="E22" s="158">
        <f>(NStf!AI7)</f>
        <v>1.0161290322580645</v>
      </c>
      <c r="F22" s="158" t="e">
        <f>(NStf!#REF!)</f>
        <v>#REF!</v>
      </c>
      <c r="G22" s="148"/>
      <c r="H22" s="137"/>
      <c r="I22" s="137"/>
      <c r="J22" s="150"/>
      <c r="K22" s="150"/>
      <c r="L22" s="150"/>
    </row>
    <row r="23" spans="1:14" ht="17.25" thickBot="1" x14ac:dyDescent="0.3">
      <c r="A23" s="155" t="s">
        <v>57</v>
      </c>
      <c r="B23" s="158">
        <f>(NStf!AF12)</f>
        <v>0.83525730180806668</v>
      </c>
      <c r="C23" s="158">
        <f>(NStf!AG12)</f>
        <v>1</v>
      </c>
      <c r="D23" s="158">
        <f>(NStf!AH12)</f>
        <v>0.93509116409537174</v>
      </c>
      <c r="E23" s="158">
        <f>(NStf!AI12)</f>
        <v>0.989247311827957</v>
      </c>
      <c r="F23" s="158" t="e">
        <f>(NStf!#REF!)</f>
        <v>#REF!</v>
      </c>
      <c r="G23" s="137"/>
      <c r="H23" s="137"/>
      <c r="I23" s="137"/>
      <c r="J23" s="149"/>
      <c r="K23" s="149"/>
      <c r="L23" s="149"/>
    </row>
    <row r="24" spans="1:14" ht="17.25" thickBot="1" x14ac:dyDescent="0.3">
      <c r="A24" s="155" t="s">
        <v>13</v>
      </c>
      <c r="B24" s="158">
        <f>(NStf!AF15)</f>
        <v>0.82430058115961613</v>
      </c>
      <c r="C24" s="158">
        <f>(NStf!AG15)</f>
        <v>0.52502194907813871</v>
      </c>
      <c r="D24" s="158">
        <f>(NStf!AH15)</f>
        <v>0.91497974888618872</v>
      </c>
      <c r="E24" s="158">
        <f>(NStf!AI15)</f>
        <v>0.88770053475935828</v>
      </c>
      <c r="F24" s="158" t="e">
        <f>(NStf!#REF!)</f>
        <v>#REF!</v>
      </c>
      <c r="G24" s="137"/>
      <c r="H24" s="137"/>
      <c r="I24" s="137"/>
      <c r="J24" s="149"/>
      <c r="K24" s="149"/>
      <c r="L24" s="149"/>
    </row>
    <row r="25" spans="1:14" ht="17.25" thickBot="1" x14ac:dyDescent="0.3">
      <c r="A25" s="155" t="s">
        <v>19</v>
      </c>
      <c r="B25" s="158">
        <f>(NStf!AF22)</f>
        <v>0.99655884377150727</v>
      </c>
      <c r="C25" s="158">
        <f>(NStf!AG22)</f>
        <v>0.55750350631136047</v>
      </c>
      <c r="D25" s="158">
        <f>(NStf!AH22)</f>
        <v>1.0049088359046283</v>
      </c>
      <c r="E25" s="158">
        <f>(NStf!AI22)</f>
        <v>0</v>
      </c>
      <c r="F25" s="158" t="e">
        <f>(NStf!#REF!)</f>
        <v>#REF!</v>
      </c>
      <c r="G25" s="137"/>
      <c r="H25" s="137"/>
      <c r="I25" s="137"/>
      <c r="J25" s="149"/>
      <c r="K25" s="149"/>
      <c r="L25" s="149"/>
    </row>
    <row r="26" spans="1:14" ht="17.25" thickBot="1" x14ac:dyDescent="0.3">
      <c r="A26" s="155" t="s">
        <v>60</v>
      </c>
      <c r="B26" s="158">
        <f>(NStf!AF23)</f>
        <v>0.72875175315568019</v>
      </c>
      <c r="C26" s="158">
        <f>(NStf!AG23)</f>
        <v>0.97406639004149376</v>
      </c>
      <c r="D26" s="158">
        <f>(NStf!AH23)</f>
        <v>1</v>
      </c>
      <c r="E26" s="158">
        <f>(NStf!AI23)</f>
        <v>0.9838709677419355</v>
      </c>
      <c r="F26" s="158" t="e">
        <f>(NStf!#REF!)</f>
        <v>#REF!</v>
      </c>
      <c r="G26" s="137"/>
      <c r="H26" s="137"/>
      <c r="I26" s="137"/>
      <c r="J26" s="149"/>
      <c r="K26" s="149"/>
      <c r="L26" s="149"/>
    </row>
    <row r="27" spans="1:14" ht="17.25" thickBot="1" x14ac:dyDescent="0.3">
      <c r="A27" s="155" t="s">
        <v>20</v>
      </c>
      <c r="B27" s="158">
        <f>(NStf!AF24)</f>
        <v>0.9786912290349189</v>
      </c>
      <c r="C27" s="158">
        <f>(NStf!AG24)</f>
        <v>0.87140854940434476</v>
      </c>
      <c r="D27" s="158">
        <f>(NStf!AH24)</f>
        <v>0.98803366058906039</v>
      </c>
      <c r="E27" s="158">
        <f>(NStf!AI24)</f>
        <v>0.956989247311828</v>
      </c>
      <c r="F27" s="158" t="e">
        <f>(NStf!#REF!)</f>
        <v>#REF!</v>
      </c>
      <c r="G27" s="137"/>
      <c r="H27" s="137"/>
      <c r="I27" s="137"/>
      <c r="J27" s="149"/>
      <c r="K27" s="149"/>
      <c r="L27" s="149"/>
    </row>
    <row r="28" spans="1:14" ht="17.25" thickBot="1" x14ac:dyDescent="0.3">
      <c r="A28" s="155" t="s">
        <v>22</v>
      </c>
      <c r="B28" s="158">
        <f>(NStf!AF26)</f>
        <v>0.96423562412342212</v>
      </c>
      <c r="C28" s="158">
        <f>(NStf!AG26)</f>
        <v>0.81027966742252455</v>
      </c>
      <c r="D28" s="158">
        <f>(NStf!AH26)</f>
        <v>1.0003506311360448</v>
      </c>
      <c r="E28" s="158">
        <f>(NStf!AI26)</f>
        <v>0.94169960474308301</v>
      </c>
      <c r="F28" s="158" t="e">
        <f>(NStf!#REF!)</f>
        <v>#REF!</v>
      </c>
      <c r="G28" s="137"/>
      <c r="H28" s="137"/>
      <c r="I28" s="137"/>
      <c r="J28" s="149"/>
      <c r="K28" s="149"/>
      <c r="L28" s="149"/>
    </row>
    <row r="29" spans="1:14" ht="17.25" thickBot="1" x14ac:dyDescent="0.3">
      <c r="A29" s="155" t="s">
        <v>23</v>
      </c>
      <c r="B29" s="158">
        <f>(NStf!AF27)</f>
        <v>0.94786233911583651</v>
      </c>
      <c r="C29" s="158">
        <f>(NStf!AG27)</f>
        <v>0.83734087694483739</v>
      </c>
      <c r="D29" s="158">
        <f>(NStf!AH27)</f>
        <v>1.0031552162849873</v>
      </c>
      <c r="E29" s="158">
        <f>(NStf!AI27)</f>
        <v>0.9109396914446003</v>
      </c>
      <c r="F29" s="158" t="e">
        <f>(NStf!#REF!)</f>
        <v>#REF!</v>
      </c>
      <c r="G29" s="137"/>
      <c r="H29" s="137"/>
      <c r="I29" s="137"/>
      <c r="J29" s="149"/>
      <c r="K29" s="149"/>
      <c r="L29" s="149"/>
    </row>
    <row r="30" spans="1:14" ht="17.25" thickBot="1" x14ac:dyDescent="0.3">
      <c r="A30" s="156" t="s">
        <v>207</v>
      </c>
      <c r="B30" s="159" t="e">
        <f>(NStf!#REF!)</f>
        <v>#REF!</v>
      </c>
      <c r="C30" s="160" t="e">
        <f>(NStf!#REF!)</f>
        <v>#REF!</v>
      </c>
      <c r="D30" s="160" t="e">
        <f>(NStf!#REF!)</f>
        <v>#REF!</v>
      </c>
      <c r="E30" s="160" t="e">
        <f>(NStf!#REF!)</f>
        <v>#REF!</v>
      </c>
      <c r="F30" s="163" t="e">
        <f>(NStf!#REF!)</f>
        <v>#REF!</v>
      </c>
      <c r="G30" s="146"/>
      <c r="H30" s="146"/>
      <c r="I30" s="146"/>
      <c r="J30" s="147"/>
      <c r="K30" s="147"/>
      <c r="L30" s="147"/>
    </row>
    <row r="31" spans="1:14" ht="15.75" thickBot="1" x14ac:dyDescent="0.3"/>
    <row r="32" spans="1:14" ht="25.5" x14ac:dyDescent="0.25">
      <c r="A32" s="343" t="s">
        <v>208</v>
      </c>
      <c r="B32" s="337" t="s">
        <v>190</v>
      </c>
      <c r="C32" s="337" t="s">
        <v>191</v>
      </c>
      <c r="D32" s="337" t="s">
        <v>192</v>
      </c>
      <c r="E32" s="337" t="s">
        <v>193</v>
      </c>
      <c r="F32" s="337" t="s">
        <v>209</v>
      </c>
      <c r="G32" s="144" t="s">
        <v>195</v>
      </c>
      <c r="H32" s="144" t="s">
        <v>195</v>
      </c>
      <c r="I32" s="337" t="s">
        <v>210</v>
      </c>
      <c r="J32" s="337" t="s">
        <v>200</v>
      </c>
      <c r="K32" s="337" t="s">
        <v>201</v>
      </c>
      <c r="L32" s="337" t="s">
        <v>202</v>
      </c>
    </row>
    <row r="33" spans="1:14" ht="51.75" thickBot="1" x14ac:dyDescent="0.3">
      <c r="A33" s="344"/>
      <c r="B33" s="338"/>
      <c r="C33" s="338"/>
      <c r="D33" s="338"/>
      <c r="E33" s="338"/>
      <c r="F33" s="338"/>
      <c r="G33" s="145" t="s">
        <v>196</v>
      </c>
      <c r="H33" s="145" t="s">
        <v>198</v>
      </c>
      <c r="I33" s="338"/>
      <c r="J33" s="338"/>
      <c r="K33" s="338"/>
      <c r="L33" s="338"/>
      <c r="N33" t="s">
        <v>215</v>
      </c>
    </row>
    <row r="34" spans="1:14" ht="17.25" thickBot="1" x14ac:dyDescent="0.3">
      <c r="A34" s="155" t="s">
        <v>8</v>
      </c>
      <c r="B34" s="158">
        <f>(NStf!AF9)</f>
        <v>0.84080827994085761</v>
      </c>
      <c r="C34" s="158">
        <f>(NStf!AG9)</f>
        <v>0.40971415291656982</v>
      </c>
      <c r="D34" s="158">
        <f>(NStf!AH9)</f>
        <v>0.71626928471248252</v>
      </c>
      <c r="E34" s="158">
        <f>(NStf!AI9)</f>
        <v>0.95582047685834504</v>
      </c>
      <c r="F34" s="158" t="e">
        <f>(NStf!#REF!)</f>
        <v>#REF!</v>
      </c>
      <c r="G34" s="148"/>
      <c r="H34" s="137"/>
      <c r="I34" s="137"/>
      <c r="J34" s="150"/>
      <c r="K34" s="150"/>
      <c r="L34" s="150"/>
    </row>
    <row r="35" spans="1:14" ht="17.25" thickBot="1" x14ac:dyDescent="0.3">
      <c r="A35" s="155" t="s">
        <v>17</v>
      </c>
      <c r="B35" s="158">
        <f>(NStf!AF20)</f>
        <v>0.81606809217355203</v>
      </c>
      <c r="C35" s="158">
        <f>(NStf!AG20)</f>
        <v>0.48416289592760181</v>
      </c>
      <c r="D35" s="158">
        <f>(NStf!AH20)</f>
        <v>0.87179487179487181</v>
      </c>
      <c r="E35" s="158">
        <f>(NStf!AI20)</f>
        <v>1.21875</v>
      </c>
      <c r="F35" s="158" t="e">
        <f>(NStf!#REF!)</f>
        <v>#REF!</v>
      </c>
      <c r="G35" s="148"/>
      <c r="H35" s="137"/>
      <c r="I35" s="137"/>
      <c r="J35" s="150"/>
      <c r="K35" s="150"/>
      <c r="L35" s="150"/>
    </row>
    <row r="36" spans="1:14" ht="17.25" thickBot="1" x14ac:dyDescent="0.3">
      <c r="A36" s="155" t="s">
        <v>131</v>
      </c>
      <c r="B36" s="158">
        <f>(NStf!AF16)</f>
        <v>0.94029569639325739</v>
      </c>
      <c r="C36" s="158">
        <f>(NStf!AG16)</f>
        <v>0.62371455282019317</v>
      </c>
      <c r="D36" s="158">
        <f>(NStf!AH16)</f>
        <v>0.94236559139784948</v>
      </c>
      <c r="E36" s="158">
        <f>(NStf!AI16)</f>
        <v>0.74176016830294533</v>
      </c>
      <c r="F36" s="158" t="e">
        <f>(NStf!#REF!)</f>
        <v>#REF!</v>
      </c>
      <c r="G36" s="148"/>
      <c r="H36" s="137"/>
      <c r="I36" s="137"/>
      <c r="J36" s="150"/>
      <c r="K36" s="150"/>
      <c r="L36" s="150"/>
    </row>
    <row r="37" spans="1:14" ht="17.25" thickBot="1" x14ac:dyDescent="0.3">
      <c r="A37" s="155" t="s">
        <v>26</v>
      </c>
      <c r="B37" s="158">
        <f>(NStf!AF29)</f>
        <v>0.70942651497562104</v>
      </c>
      <c r="C37" s="158">
        <f>(NStf!AG29)</f>
        <v>0.83870967741935487</v>
      </c>
      <c r="D37" s="158">
        <f>(NStf!AH29)</f>
        <v>0.86021505376344087</v>
      </c>
      <c r="E37" s="158">
        <f>(NStf!AI29)</f>
        <v>0.90287517531556805</v>
      </c>
      <c r="F37" s="158" t="e">
        <f>(NStf!#REF!)</f>
        <v>#REF!</v>
      </c>
      <c r="G37" s="137"/>
      <c r="H37" s="137"/>
      <c r="I37" s="137"/>
      <c r="J37" s="150"/>
      <c r="K37" s="150"/>
      <c r="L37" s="150"/>
    </row>
    <row r="38" spans="1:14" ht="17.25" thickBot="1" x14ac:dyDescent="0.3">
      <c r="A38" s="156" t="s">
        <v>211</v>
      </c>
      <c r="B38" s="159" t="e">
        <f>(NStf!#REF!)</f>
        <v>#REF!</v>
      </c>
      <c r="C38" s="160" t="e">
        <f>(NStf!#REF!)</f>
        <v>#REF!</v>
      </c>
      <c r="D38" s="160" t="e">
        <f>(NStf!#REF!)</f>
        <v>#REF!</v>
      </c>
      <c r="E38" s="160" t="e">
        <f>(NStf!#REF!)</f>
        <v>#REF!</v>
      </c>
      <c r="F38" s="163" t="e">
        <f>(NStf!#REF!)</f>
        <v>#REF!</v>
      </c>
      <c r="G38" s="146"/>
      <c r="H38" s="146"/>
      <c r="I38" s="146"/>
      <c r="J38" s="147"/>
      <c r="K38" s="147"/>
      <c r="L38" s="147"/>
    </row>
    <row r="39" spans="1:14" ht="15.75" thickBot="1" x14ac:dyDescent="0.3"/>
    <row r="40" spans="1:14" ht="25.5" x14ac:dyDescent="0.25">
      <c r="A40" s="343" t="s">
        <v>212</v>
      </c>
      <c r="B40" s="337" t="s">
        <v>190</v>
      </c>
      <c r="C40" s="337" t="s">
        <v>191</v>
      </c>
      <c r="D40" s="337" t="s">
        <v>192</v>
      </c>
      <c r="E40" s="337" t="s">
        <v>193</v>
      </c>
      <c r="F40" s="337" t="s">
        <v>209</v>
      </c>
      <c r="G40" s="144" t="s">
        <v>195</v>
      </c>
      <c r="H40" s="144" t="s">
        <v>195</v>
      </c>
      <c r="I40" s="337" t="s">
        <v>199</v>
      </c>
      <c r="J40" s="337" t="s">
        <v>200</v>
      </c>
      <c r="K40" s="337" t="s">
        <v>201</v>
      </c>
      <c r="L40" s="337" t="s">
        <v>202</v>
      </c>
    </row>
    <row r="41" spans="1:14" ht="51.75" thickBot="1" x14ac:dyDescent="0.3">
      <c r="A41" s="344"/>
      <c r="B41" s="338"/>
      <c r="C41" s="338"/>
      <c r="D41" s="338"/>
      <c r="E41" s="338"/>
      <c r="F41" s="338"/>
      <c r="G41" s="145" t="s">
        <v>196</v>
      </c>
      <c r="H41" s="145" t="s">
        <v>198</v>
      </c>
      <c r="I41" s="338"/>
      <c r="J41" s="338"/>
      <c r="K41" s="338"/>
      <c r="L41" s="338"/>
    </row>
    <row r="42" spans="1:14" ht="17.25" thickBot="1" x14ac:dyDescent="0.3">
      <c r="A42" s="125" t="s">
        <v>182</v>
      </c>
      <c r="B42" s="158" t="e">
        <f>NStf!#REF!</f>
        <v>#REF!</v>
      </c>
      <c r="C42" s="158" t="e">
        <f>NStf!#REF!</f>
        <v>#REF!</v>
      </c>
      <c r="D42" s="158" t="e">
        <f>NStf!#REF!</f>
        <v>#REF!</v>
      </c>
      <c r="E42" s="158" t="e">
        <f>NStf!#REF!</f>
        <v>#REF!</v>
      </c>
      <c r="F42" s="158" t="e">
        <f>NStf!#REF!</f>
        <v>#REF!</v>
      </c>
      <c r="G42" s="148"/>
      <c r="H42" s="137"/>
      <c r="I42" s="137"/>
      <c r="J42" s="150"/>
      <c r="K42" s="150"/>
      <c r="L42" s="150"/>
      <c r="N42" t="s">
        <v>215</v>
      </c>
    </row>
  </sheetData>
  <mergeCells count="40">
    <mergeCell ref="A40:A41"/>
    <mergeCell ref="B40:B41"/>
    <mergeCell ref="C40:C41"/>
    <mergeCell ref="D40:D41"/>
    <mergeCell ref="E40:E41"/>
    <mergeCell ref="F40:F41"/>
    <mergeCell ref="I40:I41"/>
    <mergeCell ref="J40:J41"/>
    <mergeCell ref="K40:K41"/>
    <mergeCell ref="L40:L41"/>
    <mergeCell ref="A32:A33"/>
    <mergeCell ref="B32:B33"/>
    <mergeCell ref="C32:C33"/>
    <mergeCell ref="D32:D33"/>
    <mergeCell ref="E32:E33"/>
    <mergeCell ref="F32:F33"/>
    <mergeCell ref="I32:I33"/>
    <mergeCell ref="J32:J33"/>
    <mergeCell ref="K32:K33"/>
    <mergeCell ref="L32:L33"/>
    <mergeCell ref="A20:A21"/>
    <mergeCell ref="B20:B21"/>
    <mergeCell ref="C20:C21"/>
    <mergeCell ref="D20:D21"/>
    <mergeCell ref="E20:E21"/>
    <mergeCell ref="F20:F21"/>
    <mergeCell ref="I20:I21"/>
    <mergeCell ref="J20:J21"/>
    <mergeCell ref="K20:K21"/>
    <mergeCell ref="L20:L21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</mergeCells>
  <dataValidations count="1">
    <dataValidation operator="greaterThan" allowBlank="1" showInputMessage="1" showErrorMessage="1" sqref="A42" xr:uid="{00000000-0002-0000-0D00-000000000000}"/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222</v>
      </c>
    </row>
    <row r="3" spans="1:12" x14ac:dyDescent="0.25">
      <c r="A3" s="1" t="s">
        <v>216</v>
      </c>
      <c r="B3" s="165" t="s">
        <v>219</v>
      </c>
      <c r="C3" s="165" t="s">
        <v>56</v>
      </c>
    </row>
    <row r="4" spans="1:12" x14ac:dyDescent="0.25">
      <c r="A4" s="101" t="s">
        <v>217</v>
      </c>
      <c r="B4" s="81">
        <v>116287.25</v>
      </c>
      <c r="C4" s="166">
        <v>107401.20954274951</v>
      </c>
    </row>
    <row r="5" spans="1:12" x14ac:dyDescent="0.25">
      <c r="A5" s="101" t="s">
        <v>218</v>
      </c>
      <c r="B5" s="81">
        <v>89470.75</v>
      </c>
      <c r="C5" s="166">
        <v>70738.040000000008</v>
      </c>
    </row>
    <row r="7" spans="1:12" x14ac:dyDescent="0.25">
      <c r="A7" s="1" t="s">
        <v>216</v>
      </c>
      <c r="B7" s="165" t="s">
        <v>219</v>
      </c>
      <c r="C7" s="165" t="s">
        <v>56</v>
      </c>
    </row>
    <row r="8" spans="1:12" x14ac:dyDescent="0.25">
      <c r="A8" s="101" t="s">
        <v>220</v>
      </c>
      <c r="B8" s="81">
        <v>64464.25</v>
      </c>
      <c r="C8" s="166">
        <v>65401.089953425173</v>
      </c>
    </row>
    <row r="9" spans="1:12" x14ac:dyDescent="0.25">
      <c r="A9" s="101" t="s">
        <v>221</v>
      </c>
      <c r="B9" s="81">
        <v>51945.75</v>
      </c>
      <c r="C9" s="166">
        <v>53530.5</v>
      </c>
    </row>
    <row r="11" spans="1:12" x14ac:dyDescent="0.25">
      <c r="B11" s="164"/>
      <c r="L11" t="s">
        <v>189</v>
      </c>
    </row>
    <row r="29" spans="1:7" x14ac:dyDescent="0.25">
      <c r="A29" t="s">
        <v>181</v>
      </c>
      <c r="B29" s="164"/>
    </row>
    <row r="30" spans="1:7" x14ac:dyDescent="0.25">
      <c r="A30" s="1"/>
      <c r="B30" s="345" t="s">
        <v>219</v>
      </c>
      <c r="C30" s="345"/>
      <c r="D30" s="345"/>
      <c r="E30" s="345" t="s">
        <v>56</v>
      </c>
      <c r="F30" s="345"/>
      <c r="G30" s="345"/>
    </row>
    <row r="31" spans="1:7" x14ac:dyDescent="0.25">
      <c r="A31" s="167" t="s">
        <v>144</v>
      </c>
      <c r="B31" s="167" t="s">
        <v>184</v>
      </c>
      <c r="C31" s="167" t="s">
        <v>227</v>
      </c>
      <c r="D31" s="167" t="s">
        <v>228</v>
      </c>
      <c r="E31" s="167" t="s">
        <v>184</v>
      </c>
      <c r="F31" s="167" t="s">
        <v>227</v>
      </c>
      <c r="G31" s="167" t="s">
        <v>228</v>
      </c>
    </row>
    <row r="32" spans="1:7" x14ac:dyDescent="0.25">
      <c r="A32" s="167" t="s">
        <v>226</v>
      </c>
      <c r="B32" s="162">
        <v>62757.45</v>
      </c>
      <c r="C32" s="162">
        <v>21485.73</v>
      </c>
      <c r="D32" s="162">
        <v>30182.91</v>
      </c>
      <c r="E32" s="162">
        <v>63240.799999999996</v>
      </c>
      <c r="F32" s="162">
        <v>27831.45</v>
      </c>
      <c r="G32" s="162">
        <v>31426.866666666669</v>
      </c>
    </row>
    <row r="33" spans="1:12" x14ac:dyDescent="0.25">
      <c r="A33" s="167" t="s">
        <v>225</v>
      </c>
      <c r="B33" s="162">
        <v>10151.5</v>
      </c>
      <c r="C33" s="162">
        <v>2408.92</v>
      </c>
      <c r="D33" s="162">
        <v>4168.75</v>
      </c>
      <c r="E33" s="162">
        <v>9032.25</v>
      </c>
      <c r="F33" s="162">
        <v>3619.4166666666665</v>
      </c>
      <c r="G33" s="162">
        <v>4806.5</v>
      </c>
    </row>
    <row r="34" spans="1:12" x14ac:dyDescent="0.25">
      <c r="A34" s="167" t="s">
        <v>224</v>
      </c>
      <c r="B34" s="162">
        <v>3661.75</v>
      </c>
      <c r="C34" s="162">
        <v>1562.27</v>
      </c>
      <c r="D34" s="162">
        <v>3140.5</v>
      </c>
      <c r="E34" s="162">
        <v>4948.6666666666679</v>
      </c>
      <c r="F34" s="162">
        <v>1087.3333333333333</v>
      </c>
      <c r="G34" s="162">
        <v>3795.3333333333335</v>
      </c>
    </row>
    <row r="35" spans="1:12" x14ac:dyDescent="0.25">
      <c r="B35" s="164"/>
    </row>
    <row r="38" spans="1:12" x14ac:dyDescent="0.25">
      <c r="L38" t="s">
        <v>223</v>
      </c>
    </row>
    <row r="55" spans="1:3" x14ac:dyDescent="0.25">
      <c r="A55" s="1" t="s">
        <v>144</v>
      </c>
      <c r="B55" s="165" t="s">
        <v>219</v>
      </c>
      <c r="C55" s="165" t="s">
        <v>56</v>
      </c>
    </row>
    <row r="56" spans="1:3" x14ac:dyDescent="0.25">
      <c r="A56" s="101" t="s">
        <v>140</v>
      </c>
      <c r="B56" s="100">
        <f>B5/B4</f>
        <v>0.76939432310936928</v>
      </c>
      <c r="C56" s="100">
        <f>C5/C4</f>
        <v>0.65863355078737496</v>
      </c>
    </row>
    <row r="57" spans="1:3" x14ac:dyDescent="0.25">
      <c r="A57" s="101" t="s">
        <v>141</v>
      </c>
      <c r="B57" s="100">
        <f>B9/B8</f>
        <v>0.80580709462996936</v>
      </c>
      <c r="C57" s="100">
        <f>C9/C8</f>
        <v>0.81849553330259917</v>
      </c>
    </row>
    <row r="58" spans="1:3" x14ac:dyDescent="0.25">
      <c r="A58" s="133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40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41" t="s">
        <v>157</v>
      </c>
      <c r="C1" s="141" t="s">
        <v>158</v>
      </c>
      <c r="D1" s="138"/>
      <c r="E1" s="129" t="s">
        <v>159</v>
      </c>
    </row>
    <row r="2" spans="1:5" x14ac:dyDescent="0.25">
      <c r="A2" s="139" t="s">
        <v>183</v>
      </c>
      <c r="C2" s="139" t="s">
        <v>57</v>
      </c>
      <c r="E2" s="139" t="s">
        <v>8</v>
      </c>
    </row>
    <row r="3" spans="1:5" x14ac:dyDescent="0.25">
      <c r="A3" s="139" t="s">
        <v>4</v>
      </c>
      <c r="C3" s="139" t="s">
        <v>13</v>
      </c>
      <c r="E3" s="139" t="s">
        <v>17</v>
      </c>
    </row>
    <row r="4" spans="1:5" x14ac:dyDescent="0.25">
      <c r="A4" s="139" t="s">
        <v>5</v>
      </c>
      <c r="C4" s="139" t="s">
        <v>60</v>
      </c>
      <c r="E4" s="139" t="s">
        <v>65</v>
      </c>
    </row>
    <row r="5" spans="1:5" x14ac:dyDescent="0.25">
      <c r="A5" s="139" t="s">
        <v>7</v>
      </c>
      <c r="C5" s="139" t="s">
        <v>19</v>
      </c>
      <c r="E5" s="139" t="s">
        <v>26</v>
      </c>
    </row>
    <row r="6" spans="1:5" x14ac:dyDescent="0.25">
      <c r="A6" s="139" t="s">
        <v>9</v>
      </c>
      <c r="C6" s="139" t="s">
        <v>45</v>
      </c>
    </row>
    <row r="7" spans="1:5" x14ac:dyDescent="0.25">
      <c r="A7" s="139" t="s">
        <v>10</v>
      </c>
      <c r="C7" s="139" t="s">
        <v>22</v>
      </c>
    </row>
    <row r="8" spans="1:5" x14ac:dyDescent="0.25">
      <c r="A8" s="139" t="s">
        <v>11</v>
      </c>
      <c r="C8" s="139" t="s">
        <v>23</v>
      </c>
    </row>
    <row r="9" spans="1:5" x14ac:dyDescent="0.25">
      <c r="A9" s="139" t="s">
        <v>12</v>
      </c>
      <c r="C9" s="139" t="s">
        <v>24</v>
      </c>
    </row>
    <row r="10" spans="1:5" x14ac:dyDescent="0.25">
      <c r="A10" s="139" t="s">
        <v>14</v>
      </c>
      <c r="C10" s="139" t="s">
        <v>6</v>
      </c>
    </row>
    <row r="11" spans="1:5" x14ac:dyDescent="0.25">
      <c r="A11" s="139" t="s">
        <v>15</v>
      </c>
    </row>
    <row r="12" spans="1:5" x14ac:dyDescent="0.25">
      <c r="A12" s="139" t="s">
        <v>16</v>
      </c>
    </row>
    <row r="13" spans="1:5" x14ac:dyDescent="0.25">
      <c r="A13" s="139" t="s">
        <v>18</v>
      </c>
    </row>
    <row r="14" spans="1:5" x14ac:dyDescent="0.25">
      <c r="A14" s="139" t="s">
        <v>21</v>
      </c>
    </row>
    <row r="15" spans="1:5" x14ac:dyDescent="0.25">
      <c r="A15" s="139" t="s">
        <v>46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 tint="-0.249977111117893"/>
  </sheetPr>
  <dimension ref="A1:E10"/>
  <sheetViews>
    <sheetView workbookViewId="0">
      <selection sqref="A1:E1"/>
    </sheetView>
  </sheetViews>
  <sheetFormatPr defaultRowHeight="15" x14ac:dyDescent="0.25"/>
  <cols>
    <col min="1" max="1" width="21.7109375" customWidth="1"/>
    <col min="2" max="2" width="14.28515625" style="91" customWidth="1"/>
    <col min="3" max="3" width="15.85546875" style="91" customWidth="1"/>
    <col min="4" max="4" width="12" style="91" customWidth="1"/>
    <col min="5" max="5" width="74.85546875" customWidth="1"/>
  </cols>
  <sheetData>
    <row r="1" spans="1:5" x14ac:dyDescent="0.25">
      <c r="A1" s="290" t="s">
        <v>127</v>
      </c>
      <c r="B1" s="290"/>
      <c r="C1" s="290"/>
      <c r="D1" s="290"/>
      <c r="E1" s="290"/>
    </row>
    <row r="2" spans="1:5" x14ac:dyDescent="0.25">
      <c r="A2" s="293" t="s">
        <v>79</v>
      </c>
      <c r="B2" s="293" t="s">
        <v>116</v>
      </c>
      <c r="C2" s="293" t="s">
        <v>117</v>
      </c>
      <c r="D2" s="293" t="s">
        <v>118</v>
      </c>
      <c r="E2" s="291" t="s">
        <v>115</v>
      </c>
    </row>
    <row r="3" spans="1:5" x14ac:dyDescent="0.25">
      <c r="A3" s="294"/>
      <c r="B3" s="294"/>
      <c r="C3" s="294"/>
      <c r="D3" s="294"/>
      <c r="E3" s="292"/>
    </row>
    <row r="4" spans="1:5" x14ac:dyDescent="0.25">
      <c r="A4" s="94"/>
      <c r="B4" s="81"/>
      <c r="C4" s="81"/>
      <c r="D4" s="100"/>
      <c r="E4" s="95"/>
    </row>
    <row r="5" spans="1:5" x14ac:dyDescent="0.25">
      <c r="A5" s="1"/>
      <c r="B5" s="81"/>
      <c r="C5" s="81"/>
      <c r="D5" s="100"/>
      <c r="E5" s="1"/>
    </row>
    <row r="6" spans="1:5" x14ac:dyDescent="0.25">
      <c r="A6" s="1"/>
      <c r="B6" s="81"/>
      <c r="C6" s="81"/>
      <c r="D6" s="100"/>
      <c r="E6" s="1"/>
    </row>
    <row r="7" spans="1:5" x14ac:dyDescent="0.25">
      <c r="A7" s="1"/>
      <c r="B7" s="81"/>
      <c r="C7" s="81"/>
      <c r="D7" s="100"/>
      <c r="E7" s="95"/>
    </row>
    <row r="8" spans="1:5" x14ac:dyDescent="0.25">
      <c r="A8" s="1"/>
      <c r="B8" s="81"/>
      <c r="C8" s="81"/>
      <c r="D8" s="111"/>
      <c r="E8" s="95"/>
    </row>
    <row r="9" spans="1:5" x14ac:dyDescent="0.25">
      <c r="A9" s="1"/>
      <c r="B9" s="81"/>
      <c r="C9" s="81"/>
      <c r="D9" s="111"/>
      <c r="E9" s="95"/>
    </row>
    <row r="10" spans="1:5" x14ac:dyDescent="0.25">
      <c r="A10" s="1"/>
      <c r="B10" s="81"/>
      <c r="C10" s="81"/>
      <c r="D10" s="81"/>
      <c r="E10" s="96"/>
    </row>
  </sheetData>
  <mergeCells count="6">
    <mergeCell ref="A1:E1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AH236"/>
  <sheetViews>
    <sheetView topLeftCell="A57" workbookViewId="0">
      <pane xSplit="21" topLeftCell="AE1" activePane="topRight" state="frozen"/>
      <selection pane="topRight" activeCell="AH224" sqref="AH224"/>
    </sheetView>
  </sheetViews>
  <sheetFormatPr defaultColWidth="9.5703125" defaultRowHeight="15" x14ac:dyDescent="0.25"/>
  <cols>
    <col min="1" max="1" width="40.42578125" style="67" customWidth="1"/>
    <col min="2" max="21" width="10.28515625" style="113" hidden="1" customWidth="1"/>
    <col min="22" max="34" width="10.28515625" style="113" customWidth="1"/>
    <col min="35" max="16384" width="9.5703125" style="67"/>
  </cols>
  <sheetData>
    <row r="2" spans="1:34" s="212" customFormat="1" x14ac:dyDescent="0.25"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4">
        <v>2024</v>
      </c>
      <c r="P2" s="214">
        <v>2024</v>
      </c>
      <c r="Q2" s="214">
        <v>2024</v>
      </c>
      <c r="R2" s="214">
        <v>2024</v>
      </c>
      <c r="S2" s="214">
        <v>2024</v>
      </c>
      <c r="T2" s="214">
        <v>2024</v>
      </c>
      <c r="U2" s="214">
        <v>2024</v>
      </c>
      <c r="V2" s="214">
        <v>2024</v>
      </c>
      <c r="W2" s="214">
        <v>2024</v>
      </c>
      <c r="X2" s="214">
        <v>2024</v>
      </c>
      <c r="Y2" s="214">
        <v>2024</v>
      </c>
      <c r="Z2" s="214">
        <v>2024</v>
      </c>
      <c r="AA2" s="214">
        <v>2025</v>
      </c>
      <c r="AB2" s="214">
        <v>2025</v>
      </c>
      <c r="AC2" s="214">
        <v>2025</v>
      </c>
      <c r="AD2" s="214">
        <v>2025</v>
      </c>
      <c r="AE2" s="214">
        <v>2025</v>
      </c>
      <c r="AF2" s="214">
        <v>2025</v>
      </c>
      <c r="AG2" s="214">
        <v>2025</v>
      </c>
      <c r="AH2" s="214">
        <v>2025</v>
      </c>
    </row>
    <row r="3" spans="1:34" x14ac:dyDescent="0.25">
      <c r="A3" s="168" t="s">
        <v>229</v>
      </c>
      <c r="B3" s="169" t="s">
        <v>36</v>
      </c>
      <c r="C3" s="169" t="s">
        <v>47</v>
      </c>
      <c r="D3" s="169" t="s">
        <v>48</v>
      </c>
      <c r="E3" s="169" t="s">
        <v>59</v>
      </c>
      <c r="F3" s="169" t="s">
        <v>64</v>
      </c>
      <c r="G3" s="169" t="s">
        <v>49</v>
      </c>
      <c r="H3" s="169" t="s">
        <v>231</v>
      </c>
      <c r="I3" s="169" t="s">
        <v>232</v>
      </c>
      <c r="J3" s="169" t="s">
        <v>233</v>
      </c>
      <c r="K3" s="169" t="s">
        <v>270</v>
      </c>
      <c r="L3" s="169" t="s">
        <v>128</v>
      </c>
      <c r="M3" s="169" t="s">
        <v>129</v>
      </c>
      <c r="N3" s="169" t="s">
        <v>130</v>
      </c>
      <c r="O3" s="169" t="s">
        <v>271</v>
      </c>
      <c r="P3" s="169" t="s">
        <v>272</v>
      </c>
      <c r="Q3" s="169" t="s">
        <v>273</v>
      </c>
      <c r="R3" s="169" t="s">
        <v>274</v>
      </c>
      <c r="S3" s="169" t="s">
        <v>49</v>
      </c>
      <c r="T3" s="169" t="s">
        <v>231</v>
      </c>
      <c r="U3" s="169" t="s">
        <v>232</v>
      </c>
      <c r="V3" s="169" t="s">
        <v>233</v>
      </c>
      <c r="W3" s="169" t="s">
        <v>270</v>
      </c>
      <c r="X3" s="169" t="s">
        <v>128</v>
      </c>
      <c r="Y3" s="169" t="s">
        <v>129</v>
      </c>
      <c r="Z3" s="169" t="s">
        <v>130</v>
      </c>
      <c r="AA3" s="211" t="s">
        <v>37</v>
      </c>
      <c r="AB3" s="211" t="s">
        <v>272</v>
      </c>
      <c r="AC3" s="211" t="s">
        <v>273</v>
      </c>
      <c r="AD3" s="211" t="s">
        <v>274</v>
      </c>
      <c r="AE3" s="211" t="s">
        <v>49</v>
      </c>
      <c r="AF3" s="211" t="s">
        <v>231</v>
      </c>
      <c r="AG3" s="211" t="s">
        <v>232</v>
      </c>
      <c r="AH3" s="211" t="s">
        <v>233</v>
      </c>
    </row>
    <row r="4" spans="1:34" x14ac:dyDescent="0.25">
      <c r="A4" s="170" t="s">
        <v>41</v>
      </c>
      <c r="B4" s="103">
        <v>0.98199999999999998</v>
      </c>
      <c r="C4" s="103">
        <v>0.94299999999999995</v>
      </c>
      <c r="D4" s="103">
        <v>0.86</v>
      </c>
      <c r="E4" s="103">
        <v>0.76800000000000002</v>
      </c>
      <c r="F4" s="103">
        <v>0.83799999999999997</v>
      </c>
      <c r="G4" s="103">
        <v>0.92900000000000005</v>
      </c>
      <c r="H4" s="103">
        <v>0.80800000000000005</v>
      </c>
      <c r="I4" s="103">
        <v>0.79800000000000004</v>
      </c>
      <c r="J4" s="103">
        <v>0.82199999999999995</v>
      </c>
      <c r="K4" s="103">
        <v>0.92</v>
      </c>
      <c r="L4" s="103">
        <v>0.88100000000000001</v>
      </c>
      <c r="M4" s="103">
        <v>0.93799999999999994</v>
      </c>
      <c r="N4" s="103">
        <v>0.95199999999999996</v>
      </c>
      <c r="O4" s="103">
        <v>0.88500000000000001</v>
      </c>
      <c r="P4" s="103">
        <v>0.94</v>
      </c>
      <c r="Q4" s="103">
        <v>0.91900000000000004</v>
      </c>
      <c r="R4" s="103">
        <v>0.83599999999999997</v>
      </c>
      <c r="S4" s="103">
        <v>0.85899999999999999</v>
      </c>
      <c r="T4" s="103">
        <v>0.90900000000000003</v>
      </c>
      <c r="U4" s="103">
        <v>1.032</v>
      </c>
      <c r="V4" s="103">
        <v>0.89600000000000002</v>
      </c>
      <c r="W4" s="103">
        <v>0.88300000000000001</v>
      </c>
      <c r="X4" s="103">
        <v>0.78900000000000003</v>
      </c>
      <c r="Y4" s="103">
        <v>0.82799999999999996</v>
      </c>
      <c r="Z4" s="103">
        <v>0.84399999999999997</v>
      </c>
      <c r="AA4" s="103">
        <v>0.82399999999999995</v>
      </c>
      <c r="AB4" s="103">
        <v>0.79500000000000004</v>
      </c>
      <c r="AC4" s="103">
        <v>0.89900000000000002</v>
      </c>
      <c r="AD4" s="103">
        <v>0.86299999999999999</v>
      </c>
      <c r="AE4" s="103">
        <v>0.86399999999999999</v>
      </c>
      <c r="AF4" s="103">
        <v>0.82299999999999995</v>
      </c>
      <c r="AG4" s="103">
        <v>0.80300000000000005</v>
      </c>
      <c r="AH4" s="103">
        <v>0.60799999999999998</v>
      </c>
    </row>
    <row r="5" spans="1:34" x14ac:dyDescent="0.25">
      <c r="A5" s="170" t="s">
        <v>42</v>
      </c>
      <c r="B5" s="103">
        <v>0.89200000000000002</v>
      </c>
      <c r="C5" s="103">
        <v>0.84099999999999997</v>
      </c>
      <c r="D5" s="103">
        <v>0.80200000000000005</v>
      </c>
      <c r="E5" s="103">
        <v>0.83</v>
      </c>
      <c r="F5" s="103">
        <v>0.81299999999999994</v>
      </c>
      <c r="G5" s="103">
        <v>0.73799999999999999</v>
      </c>
      <c r="H5" s="103">
        <v>0.93799999999999994</v>
      </c>
      <c r="I5" s="103">
        <v>0.86699999999999999</v>
      </c>
      <c r="J5" s="103">
        <v>0.89400000000000002</v>
      </c>
      <c r="K5" s="103">
        <v>0.75</v>
      </c>
      <c r="L5" s="103">
        <v>0.97299999999999998</v>
      </c>
      <c r="M5" s="103">
        <v>0.91500000000000004</v>
      </c>
      <c r="N5" s="103">
        <v>0.95099999999999996</v>
      </c>
      <c r="O5" s="103">
        <v>1.1140000000000001</v>
      </c>
      <c r="P5" s="103">
        <v>0.92600000000000005</v>
      </c>
      <c r="Q5" s="103">
        <v>1.0509999999999999</v>
      </c>
      <c r="R5" s="103">
        <v>1.0660000000000001</v>
      </c>
      <c r="S5" s="103">
        <v>1.054</v>
      </c>
      <c r="T5" s="103">
        <v>1.089</v>
      </c>
      <c r="U5" s="103">
        <v>1.014</v>
      </c>
      <c r="V5" s="103">
        <v>1.0069999999999999</v>
      </c>
      <c r="W5" s="103">
        <v>0.872</v>
      </c>
      <c r="X5" s="103">
        <v>0.93700000000000006</v>
      </c>
      <c r="Y5" s="103">
        <v>0.90500000000000003</v>
      </c>
      <c r="Z5" s="103">
        <v>1.0269999999999999</v>
      </c>
      <c r="AA5" s="103">
        <v>1.0549999999999999</v>
      </c>
      <c r="AB5" s="103">
        <v>1.1559999999999999</v>
      </c>
      <c r="AC5" s="103">
        <v>0.85799999999999998</v>
      </c>
      <c r="AD5" s="103">
        <v>0.80600000000000005</v>
      </c>
      <c r="AE5" s="103">
        <v>0.86499999999999999</v>
      </c>
      <c r="AF5" s="103">
        <v>0.80900000000000005</v>
      </c>
      <c r="AG5" s="103">
        <v>0.83899999999999997</v>
      </c>
      <c r="AH5" s="103">
        <v>0.77500000000000002</v>
      </c>
    </row>
    <row r="6" spans="1:34" x14ac:dyDescent="0.25">
      <c r="A6" s="170" t="s">
        <v>43</v>
      </c>
      <c r="B6" s="109">
        <v>0.94599999999999995</v>
      </c>
      <c r="C6" s="109">
        <v>0.95299999999999996</v>
      </c>
      <c r="D6" s="109">
        <v>0.93600000000000005</v>
      </c>
      <c r="E6" s="109">
        <v>0.91600000000000004</v>
      </c>
      <c r="F6" s="109">
        <v>0.89500000000000002</v>
      </c>
      <c r="G6" s="109">
        <v>0.94199999999999995</v>
      </c>
      <c r="H6" s="109">
        <v>0.91300000000000003</v>
      </c>
      <c r="I6" s="109">
        <v>0.95799999999999996</v>
      </c>
      <c r="J6" s="109">
        <v>0.97499999999999998</v>
      </c>
      <c r="K6" s="109">
        <v>0.999</v>
      </c>
      <c r="L6" s="109">
        <v>0.999</v>
      </c>
      <c r="M6" s="109">
        <v>0.97399999999999998</v>
      </c>
      <c r="N6" s="109">
        <v>1.0129999999999999</v>
      </c>
      <c r="O6" s="109">
        <v>0.97399999999999998</v>
      </c>
      <c r="P6" s="109">
        <v>0.97299999999999998</v>
      </c>
      <c r="Q6" s="109">
        <v>1</v>
      </c>
      <c r="R6" s="109">
        <v>0.85899999999999999</v>
      </c>
      <c r="S6" s="109">
        <v>0.95899999999999996</v>
      </c>
      <c r="T6" s="109">
        <v>0.96699999999999997</v>
      </c>
      <c r="U6" s="109">
        <v>0.98099999999999998</v>
      </c>
      <c r="V6" s="109">
        <v>0.96799999999999997</v>
      </c>
      <c r="W6" s="109">
        <v>0.99299999999999999</v>
      </c>
      <c r="X6" s="109">
        <v>0.99399999999999999</v>
      </c>
      <c r="Y6" s="109">
        <v>0.98099999999999998</v>
      </c>
      <c r="Z6" s="109">
        <v>0.96599999999999997</v>
      </c>
      <c r="AA6" s="109">
        <v>1.0089999999999999</v>
      </c>
      <c r="AB6" s="109">
        <v>1.036</v>
      </c>
      <c r="AC6" s="109">
        <v>1.026</v>
      </c>
      <c r="AD6" s="109">
        <v>1.034</v>
      </c>
      <c r="AE6" s="109">
        <v>1.02</v>
      </c>
      <c r="AF6" s="109">
        <v>0.88700000000000001</v>
      </c>
      <c r="AG6" s="109">
        <v>1.0089999999999999</v>
      </c>
      <c r="AH6" s="109">
        <v>0.98099999999999998</v>
      </c>
    </row>
    <row r="7" spans="1:34" x14ac:dyDescent="0.25">
      <c r="A7" s="170" t="s">
        <v>44</v>
      </c>
      <c r="B7" s="103">
        <v>0.91100000000000003</v>
      </c>
      <c r="C7" s="103">
        <v>0.93300000000000005</v>
      </c>
      <c r="D7" s="103">
        <v>0.86799999999999999</v>
      </c>
      <c r="E7" s="103">
        <v>0.80800000000000005</v>
      </c>
      <c r="F7" s="103">
        <v>0.84399999999999997</v>
      </c>
      <c r="G7" s="103">
        <v>0.81899999999999995</v>
      </c>
      <c r="H7" s="103">
        <v>0.93400000000000005</v>
      </c>
      <c r="I7" s="103">
        <v>0.82699999999999996</v>
      </c>
      <c r="J7" s="103">
        <v>0.879</v>
      </c>
      <c r="K7" s="103">
        <v>0.86899999999999999</v>
      </c>
      <c r="L7" s="103">
        <v>0.83599999999999997</v>
      </c>
      <c r="M7" s="103">
        <v>0.94399999999999995</v>
      </c>
      <c r="N7" s="103">
        <v>0.88900000000000001</v>
      </c>
      <c r="O7" s="103">
        <v>1.0009999999999999</v>
      </c>
      <c r="P7" s="103">
        <v>0.95599999999999996</v>
      </c>
      <c r="Q7" s="103">
        <v>1.073</v>
      </c>
      <c r="R7" s="103">
        <v>1.0640000000000001</v>
      </c>
      <c r="S7" s="103">
        <v>1.052</v>
      </c>
      <c r="T7" s="103">
        <v>1.0129999999999999</v>
      </c>
      <c r="U7" s="103">
        <v>1.032</v>
      </c>
      <c r="V7" s="103">
        <v>1.042</v>
      </c>
      <c r="W7" s="103">
        <v>0.98899999999999999</v>
      </c>
      <c r="X7" s="103">
        <v>0.97899999999999998</v>
      </c>
      <c r="Y7" s="103">
        <v>1.0329999999999999</v>
      </c>
      <c r="Z7" s="103">
        <v>0.93100000000000005</v>
      </c>
      <c r="AA7" s="103">
        <v>0.97899999999999998</v>
      </c>
      <c r="AB7" s="103">
        <v>1.0840000000000001</v>
      </c>
      <c r="AC7" s="103">
        <v>0.98099999999999998</v>
      </c>
      <c r="AD7" s="103">
        <v>0.94399999999999995</v>
      </c>
      <c r="AE7" s="103">
        <v>0.96699999999999997</v>
      </c>
      <c r="AF7" s="103">
        <v>0.94</v>
      </c>
      <c r="AG7" s="103">
        <v>1</v>
      </c>
      <c r="AH7" s="103">
        <v>0.96799999999999997</v>
      </c>
    </row>
    <row r="8" spans="1:34" x14ac:dyDescent="0.25">
      <c r="A8" s="171" t="s">
        <v>142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</row>
    <row r="9" spans="1:34" x14ac:dyDescent="0.25">
      <c r="A9" s="172" t="s">
        <v>143</v>
      </c>
      <c r="B9" s="104">
        <v>26</v>
      </c>
      <c r="C9" s="104">
        <v>26</v>
      </c>
      <c r="D9" s="104">
        <v>26</v>
      </c>
      <c r="E9" s="104">
        <v>26</v>
      </c>
      <c r="F9" s="104">
        <v>26</v>
      </c>
      <c r="G9" s="104">
        <v>26</v>
      </c>
      <c r="H9" s="104">
        <v>26</v>
      </c>
      <c r="I9" s="104">
        <v>26</v>
      </c>
      <c r="J9" s="104">
        <v>26</v>
      </c>
      <c r="K9" s="104">
        <v>26</v>
      </c>
      <c r="L9" s="104">
        <v>26</v>
      </c>
      <c r="M9" s="104">
        <v>26</v>
      </c>
      <c r="N9" s="104">
        <v>26</v>
      </c>
      <c r="O9" s="104">
        <v>26</v>
      </c>
      <c r="P9" s="104">
        <v>26</v>
      </c>
      <c r="Q9" s="104">
        <v>26</v>
      </c>
      <c r="R9" s="104">
        <v>26</v>
      </c>
      <c r="S9" s="104">
        <v>26</v>
      </c>
      <c r="T9" s="104">
        <v>26</v>
      </c>
      <c r="U9" s="104">
        <v>26</v>
      </c>
      <c r="V9" s="104">
        <v>26</v>
      </c>
      <c r="W9" s="104">
        <v>26</v>
      </c>
      <c r="X9" s="104">
        <v>26</v>
      </c>
      <c r="Y9" s="104">
        <v>26</v>
      </c>
      <c r="Z9" s="104">
        <v>26</v>
      </c>
      <c r="AA9" s="104">
        <v>26</v>
      </c>
      <c r="AB9" s="104">
        <v>26</v>
      </c>
      <c r="AC9" s="104">
        <v>26</v>
      </c>
      <c r="AD9" s="104">
        <v>26</v>
      </c>
      <c r="AE9" s="104">
        <v>26</v>
      </c>
      <c r="AF9" s="104">
        <v>26</v>
      </c>
      <c r="AG9" s="104">
        <v>26</v>
      </c>
      <c r="AH9" s="104">
        <v>26</v>
      </c>
    </row>
    <row r="11" spans="1:34" x14ac:dyDescent="0.25">
      <c r="A11" s="168" t="s">
        <v>4</v>
      </c>
      <c r="B11" s="169" t="str">
        <f t="shared" ref="B11:G11" si="0">B3</f>
        <v>Nov</v>
      </c>
      <c r="C11" s="169" t="str">
        <f t="shared" si="0"/>
        <v>Jan</v>
      </c>
      <c r="D11" s="169" t="str">
        <f t="shared" si="0"/>
        <v>Feb</v>
      </c>
      <c r="E11" s="169" t="str">
        <f t="shared" si="0"/>
        <v>Mar</v>
      </c>
      <c r="F11" s="169" t="str">
        <f t="shared" si="0"/>
        <v>Apr</v>
      </c>
      <c r="G11" s="169" t="str">
        <f t="shared" si="0"/>
        <v>May</v>
      </c>
      <c r="H11" s="169" t="str">
        <f t="shared" ref="H11:V11" si="1">H3</f>
        <v>June</v>
      </c>
      <c r="I11" s="169" t="str">
        <f t="shared" ref="I11:U11" si="2">I3</f>
        <v>July</v>
      </c>
      <c r="J11" s="169" t="str">
        <f t="shared" si="2"/>
        <v>August</v>
      </c>
      <c r="K11" s="169" t="str">
        <f t="shared" si="2"/>
        <v>September</v>
      </c>
      <c r="L11" s="169" t="str">
        <f t="shared" si="2"/>
        <v>October</v>
      </c>
      <c r="M11" s="169" t="str">
        <f t="shared" si="2"/>
        <v>November</v>
      </c>
      <c r="N11" s="169" t="str">
        <f t="shared" si="2"/>
        <v>December</v>
      </c>
      <c r="O11" s="169" t="str">
        <f t="shared" si="2"/>
        <v>January</v>
      </c>
      <c r="P11" s="169" t="str">
        <f t="shared" si="2"/>
        <v>February</v>
      </c>
      <c r="Q11" s="169" t="str">
        <f t="shared" si="2"/>
        <v>March</v>
      </c>
      <c r="R11" s="169" t="str">
        <f t="shared" si="2"/>
        <v>April</v>
      </c>
      <c r="S11" s="169" t="str">
        <f t="shared" si="2"/>
        <v>May</v>
      </c>
      <c r="T11" s="169" t="str">
        <f t="shared" si="2"/>
        <v>June</v>
      </c>
      <c r="U11" s="169" t="str">
        <f t="shared" si="2"/>
        <v>July</v>
      </c>
      <c r="V11" s="169" t="str">
        <f t="shared" si="1"/>
        <v>August</v>
      </c>
      <c r="W11" s="169" t="str">
        <f t="shared" ref="W11:AH11" si="3">W3</f>
        <v>September</v>
      </c>
      <c r="X11" s="169" t="str">
        <f t="shared" ref="X11:AG11" si="4">X3</f>
        <v>October</v>
      </c>
      <c r="Y11" s="169" t="str">
        <f t="shared" si="4"/>
        <v>November</v>
      </c>
      <c r="Z11" s="169" t="str">
        <f t="shared" si="4"/>
        <v>December</v>
      </c>
      <c r="AA11" s="169" t="str">
        <f t="shared" si="4"/>
        <v xml:space="preserve">January </v>
      </c>
      <c r="AB11" s="169" t="str">
        <f t="shared" si="4"/>
        <v>February</v>
      </c>
      <c r="AC11" s="169" t="str">
        <f t="shared" si="4"/>
        <v>March</v>
      </c>
      <c r="AD11" s="169" t="str">
        <f t="shared" si="4"/>
        <v>April</v>
      </c>
      <c r="AE11" s="169" t="str">
        <f t="shared" si="4"/>
        <v>May</v>
      </c>
      <c r="AF11" s="169" t="str">
        <f t="shared" si="4"/>
        <v>June</v>
      </c>
      <c r="AG11" s="169" t="str">
        <f t="shared" si="4"/>
        <v>July</v>
      </c>
      <c r="AH11" s="169" t="str">
        <f t="shared" si="3"/>
        <v>August</v>
      </c>
    </row>
    <row r="12" spans="1:34" x14ac:dyDescent="0.25">
      <c r="A12" s="170" t="s">
        <v>31</v>
      </c>
      <c r="B12" s="126">
        <v>0.65300000000000002</v>
      </c>
      <c r="C12" s="126">
        <v>0.74099999999999999</v>
      </c>
      <c r="D12" s="126">
        <v>0.75800000000000001</v>
      </c>
      <c r="E12" s="126">
        <v>0.77600000000000002</v>
      </c>
      <c r="F12" s="126">
        <v>0.73599999999999999</v>
      </c>
      <c r="G12" s="126">
        <v>0.6</v>
      </c>
      <c r="H12" s="126">
        <v>0.67500000000000004</v>
      </c>
      <c r="I12" s="126">
        <v>0.68</v>
      </c>
      <c r="J12" s="126">
        <v>0.82199999999999995</v>
      </c>
      <c r="K12" s="126">
        <v>0.76700000000000002</v>
      </c>
      <c r="L12" s="126">
        <v>0.67</v>
      </c>
      <c r="M12" s="126">
        <v>0.755</v>
      </c>
      <c r="N12" s="126">
        <v>0.69799999999999995</v>
      </c>
      <c r="O12" s="126">
        <v>0.72399999999999998</v>
      </c>
      <c r="P12" s="115">
        <v>0.60599999999999998</v>
      </c>
      <c r="Q12" s="115">
        <v>0.78100000000000003</v>
      </c>
      <c r="R12" s="115">
        <v>0.78700000000000003</v>
      </c>
      <c r="S12" s="115">
        <v>0.81</v>
      </c>
      <c r="T12" s="115">
        <v>0.875</v>
      </c>
      <c r="U12" s="115">
        <v>0.83499999999999996</v>
      </c>
      <c r="V12" s="115">
        <v>0.86899999999999999</v>
      </c>
      <c r="W12" s="115">
        <v>0.85299999999999998</v>
      </c>
      <c r="X12" s="115">
        <v>0.85399999999999998</v>
      </c>
      <c r="Y12" s="115">
        <v>0.86899999999999999</v>
      </c>
      <c r="Z12" s="115">
        <v>0.83499999999999996</v>
      </c>
      <c r="AA12" s="115">
        <v>0.85</v>
      </c>
      <c r="AB12" s="115">
        <v>0.87</v>
      </c>
      <c r="AC12" s="115">
        <v>0.876</v>
      </c>
      <c r="AD12" s="115">
        <v>0.86</v>
      </c>
      <c r="AE12" s="115">
        <v>0.89700000000000002</v>
      </c>
      <c r="AF12" s="115">
        <v>0.86399999999999999</v>
      </c>
      <c r="AG12" s="115">
        <v>0.89100000000000001</v>
      </c>
      <c r="AH12" s="115">
        <v>0.79300000000000004</v>
      </c>
    </row>
    <row r="13" spans="1:34" x14ac:dyDescent="0.25">
      <c r="A13" s="170" t="s">
        <v>32</v>
      </c>
      <c r="B13" s="103">
        <v>0.64100000000000001</v>
      </c>
      <c r="C13" s="103">
        <v>0.749</v>
      </c>
      <c r="D13" s="103">
        <v>0.65300000000000002</v>
      </c>
      <c r="E13" s="103">
        <v>0.64900000000000002</v>
      </c>
      <c r="F13" s="103">
        <v>0.745</v>
      </c>
      <c r="G13" s="103">
        <v>0.63300000000000001</v>
      </c>
      <c r="H13" s="103">
        <v>0.72499999999999998</v>
      </c>
      <c r="I13" s="103">
        <v>0.66600000000000004</v>
      </c>
      <c r="J13" s="103">
        <v>0.73299999999999998</v>
      </c>
      <c r="K13" s="103">
        <v>0.83299999999999996</v>
      </c>
      <c r="L13" s="103">
        <v>0.77500000000000002</v>
      </c>
      <c r="M13" s="103">
        <v>0.88400000000000001</v>
      </c>
      <c r="N13" s="103">
        <v>0.90500000000000003</v>
      </c>
      <c r="O13" s="103">
        <v>0.73899999999999999</v>
      </c>
      <c r="P13" s="103">
        <v>0.93799999999999994</v>
      </c>
      <c r="Q13" s="103">
        <v>0.79700000000000004</v>
      </c>
      <c r="R13" s="103">
        <v>0.77029999999999998</v>
      </c>
      <c r="S13" s="103">
        <v>0.83399999999999996</v>
      </c>
      <c r="T13" s="103">
        <v>0.99199999999999999</v>
      </c>
      <c r="U13" s="103">
        <v>0.95599999999999996</v>
      </c>
      <c r="V13" s="103">
        <v>0.94599999999999995</v>
      </c>
      <c r="W13" s="103">
        <v>0.95799999999999996</v>
      </c>
      <c r="X13" s="103">
        <v>0.90700000000000003</v>
      </c>
      <c r="Y13" s="103">
        <v>0.88</v>
      </c>
      <c r="Z13" s="103">
        <v>0.96299999999999997</v>
      </c>
      <c r="AA13" s="103">
        <v>1.0109999999999999</v>
      </c>
      <c r="AB13" s="103">
        <v>0.90900000000000003</v>
      </c>
      <c r="AC13" s="103">
        <v>0.91900000000000004</v>
      </c>
      <c r="AD13" s="103">
        <v>0.86699999999999999</v>
      </c>
      <c r="AE13" s="103">
        <v>0.89800000000000002</v>
      </c>
      <c r="AF13" s="103">
        <v>0.86399999999999999</v>
      </c>
      <c r="AG13" s="103">
        <v>0.88500000000000001</v>
      </c>
      <c r="AH13" s="103">
        <v>0.87</v>
      </c>
    </row>
    <row r="14" spans="1:34" x14ac:dyDescent="0.25">
      <c r="A14" s="170" t="s">
        <v>33</v>
      </c>
      <c r="B14" s="103">
        <v>0.67500000000000004</v>
      </c>
      <c r="C14" s="103">
        <v>0.82199999999999995</v>
      </c>
      <c r="D14" s="103">
        <v>0.81</v>
      </c>
      <c r="E14" s="103">
        <v>0.86399999999999999</v>
      </c>
      <c r="F14" s="103">
        <v>0.81799999999999995</v>
      </c>
      <c r="G14" s="103">
        <v>0.81100000000000005</v>
      </c>
      <c r="H14" s="103">
        <v>0.82099999999999995</v>
      </c>
      <c r="I14" s="103">
        <v>0.85099999999999998</v>
      </c>
      <c r="J14" s="103">
        <v>0.93500000000000005</v>
      </c>
      <c r="K14" s="103">
        <v>0.91200000000000003</v>
      </c>
      <c r="L14" s="103">
        <v>0.79900000000000004</v>
      </c>
      <c r="M14" s="103">
        <v>0.83699999999999997</v>
      </c>
      <c r="N14" s="103">
        <v>0.84799999999999998</v>
      </c>
      <c r="O14" s="103">
        <v>0.84</v>
      </c>
      <c r="P14" s="103">
        <v>0.85199999999999998</v>
      </c>
      <c r="Q14" s="103">
        <v>0.83699999999999997</v>
      </c>
      <c r="R14" s="103">
        <v>0.82199999999999995</v>
      </c>
      <c r="S14" s="103">
        <v>0.82199999999999995</v>
      </c>
      <c r="T14" s="103">
        <v>0.92800000000000005</v>
      </c>
      <c r="U14" s="103">
        <v>0.88400000000000001</v>
      </c>
      <c r="V14" s="103">
        <v>0.878</v>
      </c>
      <c r="W14" s="103">
        <v>0.91100000000000003</v>
      </c>
      <c r="X14" s="103">
        <v>0.90100000000000002</v>
      </c>
      <c r="Y14" s="103">
        <v>0.85899999999999999</v>
      </c>
      <c r="Z14" s="103">
        <v>0.91400000000000003</v>
      </c>
      <c r="AA14" s="103">
        <v>0.90500000000000003</v>
      </c>
      <c r="AB14" s="103">
        <v>0.88700000000000001</v>
      </c>
      <c r="AC14" s="103">
        <v>0.93300000000000005</v>
      </c>
      <c r="AD14" s="103">
        <v>0.90600000000000003</v>
      </c>
      <c r="AE14" s="103">
        <v>0.88700000000000001</v>
      </c>
      <c r="AF14" s="103">
        <v>0.80800000000000005</v>
      </c>
      <c r="AG14" s="103">
        <v>0.93700000000000006</v>
      </c>
      <c r="AH14" s="103">
        <v>0.873</v>
      </c>
    </row>
    <row r="15" spans="1:34" x14ac:dyDescent="0.25">
      <c r="A15" s="170" t="s">
        <v>34</v>
      </c>
      <c r="B15" s="103">
        <v>0.68700000000000006</v>
      </c>
      <c r="C15" s="103">
        <v>0.77900000000000003</v>
      </c>
      <c r="D15" s="103">
        <v>0.79</v>
      </c>
      <c r="E15" s="103">
        <v>0.746</v>
      </c>
      <c r="F15" s="103">
        <v>0.88500000000000001</v>
      </c>
      <c r="G15" s="103">
        <v>0.89400000000000002</v>
      </c>
      <c r="H15" s="103">
        <v>0.8</v>
      </c>
      <c r="I15" s="103">
        <v>0.873</v>
      </c>
      <c r="J15" s="103">
        <v>0.80600000000000005</v>
      </c>
      <c r="K15" s="103">
        <v>0.79900000000000004</v>
      </c>
      <c r="L15" s="103">
        <v>0.86199999999999999</v>
      </c>
      <c r="M15" s="103">
        <v>0.96199999999999997</v>
      </c>
      <c r="N15" s="103">
        <v>1.242</v>
      </c>
      <c r="O15" s="103">
        <v>0.88600000000000001</v>
      </c>
      <c r="P15" s="103">
        <v>1.3160000000000001</v>
      </c>
      <c r="Q15" s="103">
        <v>0.93500000000000005</v>
      </c>
      <c r="R15" s="103">
        <v>1</v>
      </c>
      <c r="S15" s="103">
        <v>0.98199999999999998</v>
      </c>
      <c r="T15" s="103">
        <v>0.98799999999999999</v>
      </c>
      <c r="U15" s="103">
        <v>0.96799999999999997</v>
      </c>
      <c r="V15" s="103">
        <v>0.98099999999999998</v>
      </c>
      <c r="W15" s="103">
        <v>1.1040000000000001</v>
      </c>
      <c r="X15" s="103">
        <v>1</v>
      </c>
      <c r="Y15" s="103">
        <v>0.999</v>
      </c>
      <c r="Z15" s="103">
        <v>0.91500000000000004</v>
      </c>
      <c r="AA15" s="103">
        <v>1.236</v>
      </c>
      <c r="AB15" s="103">
        <v>1.214</v>
      </c>
      <c r="AC15" s="103">
        <v>1.2170000000000001</v>
      </c>
      <c r="AD15" s="103">
        <v>1.2070000000000001</v>
      </c>
      <c r="AE15" s="103">
        <v>1.268</v>
      </c>
      <c r="AF15" s="103">
        <v>1.0669999999999999</v>
      </c>
      <c r="AG15" s="103">
        <v>1.1100000000000001</v>
      </c>
      <c r="AH15" s="103">
        <v>1.167</v>
      </c>
    </row>
    <row r="16" spans="1:34" x14ac:dyDescent="0.25">
      <c r="A16" s="171" t="s">
        <v>142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</row>
    <row r="17" spans="1:34" x14ac:dyDescent="0.25">
      <c r="A17" s="172" t="s">
        <v>143</v>
      </c>
      <c r="B17" s="104">
        <v>31</v>
      </c>
      <c r="C17" s="104">
        <v>31</v>
      </c>
      <c r="D17" s="104">
        <v>31</v>
      </c>
      <c r="E17" s="104">
        <v>31</v>
      </c>
      <c r="F17" s="104">
        <v>31</v>
      </c>
      <c r="G17" s="104">
        <v>31</v>
      </c>
      <c r="H17" s="104">
        <v>31</v>
      </c>
      <c r="I17" s="104">
        <v>31</v>
      </c>
      <c r="J17" s="104">
        <v>31</v>
      </c>
      <c r="K17" s="104">
        <v>31</v>
      </c>
      <c r="L17" s="104">
        <v>31</v>
      </c>
      <c r="M17" s="104">
        <v>31</v>
      </c>
      <c r="N17" s="104">
        <v>31</v>
      </c>
      <c r="O17" s="104">
        <v>31</v>
      </c>
      <c r="P17" s="104">
        <v>31</v>
      </c>
      <c r="Q17" s="104">
        <v>31</v>
      </c>
      <c r="R17" s="104">
        <v>31</v>
      </c>
      <c r="S17" s="104">
        <v>31</v>
      </c>
      <c r="T17" s="104">
        <v>31</v>
      </c>
      <c r="U17" s="104">
        <v>31</v>
      </c>
      <c r="V17" s="104">
        <v>31</v>
      </c>
      <c r="W17" s="104">
        <v>31</v>
      </c>
      <c r="X17" s="104">
        <v>31</v>
      </c>
      <c r="Y17" s="104">
        <v>31</v>
      </c>
      <c r="Z17" s="104">
        <v>31</v>
      </c>
      <c r="AA17" s="104">
        <v>31</v>
      </c>
      <c r="AB17" s="104">
        <v>31</v>
      </c>
      <c r="AC17" s="104">
        <v>31</v>
      </c>
      <c r="AD17" s="104">
        <v>31</v>
      </c>
      <c r="AE17" s="104">
        <v>31</v>
      </c>
      <c r="AF17" s="104">
        <v>31</v>
      </c>
      <c r="AG17" s="104">
        <v>31</v>
      </c>
      <c r="AH17" s="104">
        <v>31</v>
      </c>
    </row>
    <row r="18" spans="1:34" x14ac:dyDescent="0.25">
      <c r="A18" s="173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</row>
    <row r="19" spans="1:34" x14ac:dyDescent="0.25">
      <c r="A19" s="174" t="s">
        <v>5</v>
      </c>
      <c r="B19" s="169" t="str">
        <f t="shared" ref="B19:G19" si="5">B3</f>
        <v>Nov</v>
      </c>
      <c r="C19" s="169" t="str">
        <f t="shared" si="5"/>
        <v>Jan</v>
      </c>
      <c r="D19" s="169" t="str">
        <f t="shared" si="5"/>
        <v>Feb</v>
      </c>
      <c r="E19" s="169" t="str">
        <f t="shared" si="5"/>
        <v>Mar</v>
      </c>
      <c r="F19" s="169" t="str">
        <f t="shared" si="5"/>
        <v>Apr</v>
      </c>
      <c r="G19" s="169" t="str">
        <f t="shared" si="5"/>
        <v>May</v>
      </c>
      <c r="H19" s="169" t="str">
        <f t="shared" ref="H19:V19" si="6">H3</f>
        <v>June</v>
      </c>
      <c r="I19" s="169" t="str">
        <f t="shared" ref="I19:U19" si="7">I3</f>
        <v>July</v>
      </c>
      <c r="J19" s="169" t="str">
        <f t="shared" si="7"/>
        <v>August</v>
      </c>
      <c r="K19" s="169" t="str">
        <f t="shared" si="7"/>
        <v>September</v>
      </c>
      <c r="L19" s="169" t="str">
        <f t="shared" si="7"/>
        <v>October</v>
      </c>
      <c r="M19" s="169" t="str">
        <f t="shared" si="7"/>
        <v>November</v>
      </c>
      <c r="N19" s="169" t="str">
        <f t="shared" si="7"/>
        <v>December</v>
      </c>
      <c r="O19" s="169" t="str">
        <f t="shared" si="7"/>
        <v>January</v>
      </c>
      <c r="P19" s="169" t="str">
        <f t="shared" si="7"/>
        <v>February</v>
      </c>
      <c r="Q19" s="169" t="str">
        <f t="shared" si="7"/>
        <v>March</v>
      </c>
      <c r="R19" s="169" t="str">
        <f t="shared" si="7"/>
        <v>April</v>
      </c>
      <c r="S19" s="169" t="str">
        <f t="shared" si="7"/>
        <v>May</v>
      </c>
      <c r="T19" s="169" t="str">
        <f t="shared" si="7"/>
        <v>June</v>
      </c>
      <c r="U19" s="169" t="str">
        <f t="shared" si="7"/>
        <v>July</v>
      </c>
      <c r="V19" s="169" t="str">
        <f t="shared" si="6"/>
        <v>August</v>
      </c>
      <c r="W19" s="169" t="str">
        <f t="shared" ref="W19:AH19" si="8">W3</f>
        <v>September</v>
      </c>
      <c r="X19" s="169" t="str">
        <f t="shared" ref="X19:AG19" si="9">X3</f>
        <v>October</v>
      </c>
      <c r="Y19" s="169" t="str">
        <f t="shared" si="9"/>
        <v>November</v>
      </c>
      <c r="Z19" s="169" t="str">
        <f t="shared" si="9"/>
        <v>December</v>
      </c>
      <c r="AA19" s="169" t="str">
        <f t="shared" si="9"/>
        <v xml:space="preserve">January </v>
      </c>
      <c r="AB19" s="169" t="str">
        <f t="shared" si="9"/>
        <v>February</v>
      </c>
      <c r="AC19" s="169" t="str">
        <f t="shared" si="9"/>
        <v>March</v>
      </c>
      <c r="AD19" s="169" t="str">
        <f t="shared" si="9"/>
        <v>April</v>
      </c>
      <c r="AE19" s="169" t="str">
        <f t="shared" si="9"/>
        <v>May</v>
      </c>
      <c r="AF19" s="169" t="str">
        <f t="shared" si="9"/>
        <v>June</v>
      </c>
      <c r="AG19" s="169" t="str">
        <f t="shared" si="9"/>
        <v>July</v>
      </c>
      <c r="AH19" s="169" t="str">
        <f t="shared" si="8"/>
        <v>August</v>
      </c>
    </row>
    <row r="20" spans="1:34" x14ac:dyDescent="0.25">
      <c r="A20" s="170" t="s">
        <v>31</v>
      </c>
      <c r="B20" s="103">
        <v>0.79400000000000004</v>
      </c>
      <c r="C20" s="103">
        <v>0.83199999999999996</v>
      </c>
      <c r="D20" s="103">
        <v>0.81599999999999995</v>
      </c>
      <c r="E20" s="103">
        <v>0.84299999999999997</v>
      </c>
      <c r="F20" s="103">
        <v>0.79300000000000004</v>
      </c>
      <c r="G20" s="103">
        <v>0.753</v>
      </c>
      <c r="H20" s="103">
        <v>0.76600000000000001</v>
      </c>
      <c r="I20" s="103">
        <v>0.73499999999999999</v>
      </c>
      <c r="J20" s="103">
        <v>0.78900000000000003</v>
      </c>
      <c r="K20" s="103">
        <v>0.83</v>
      </c>
      <c r="L20" s="103">
        <v>0.82799999999999996</v>
      </c>
      <c r="M20" s="103">
        <v>0.90100000000000002</v>
      </c>
      <c r="N20" s="103">
        <v>0.76700000000000002</v>
      </c>
      <c r="O20" s="103">
        <v>0.8</v>
      </c>
      <c r="P20" s="103">
        <v>0.82299999999999995</v>
      </c>
      <c r="Q20" s="103">
        <v>0.73699999999999999</v>
      </c>
      <c r="R20" s="103">
        <v>0.72299999999999998</v>
      </c>
      <c r="S20" s="103">
        <v>0.74199999999999999</v>
      </c>
      <c r="T20" s="103">
        <v>0.81399999999999995</v>
      </c>
      <c r="U20" s="103">
        <v>0.95699999999999996</v>
      </c>
      <c r="V20" s="103">
        <v>0.97399999999999998</v>
      </c>
      <c r="W20" s="103">
        <v>1.014</v>
      </c>
      <c r="X20" s="103">
        <v>1.0029999999999999</v>
      </c>
      <c r="Y20" s="103">
        <v>0.99</v>
      </c>
      <c r="Z20" s="103">
        <v>0.93700000000000006</v>
      </c>
      <c r="AA20" s="103">
        <v>0.98099999999999998</v>
      </c>
      <c r="AB20" s="103">
        <v>0.92900000000000005</v>
      </c>
      <c r="AC20" s="103">
        <v>0.93</v>
      </c>
      <c r="AD20" s="103">
        <v>0.86299999999999999</v>
      </c>
      <c r="AE20" s="103">
        <v>0.82799999999999996</v>
      </c>
      <c r="AF20" s="103">
        <v>0.85199999999999998</v>
      </c>
      <c r="AG20" s="103">
        <v>0.80600000000000005</v>
      </c>
      <c r="AH20" s="103">
        <v>0.82899999999999996</v>
      </c>
    </row>
    <row r="21" spans="1:34" x14ac:dyDescent="0.25">
      <c r="A21" s="170" t="s">
        <v>32</v>
      </c>
      <c r="B21" s="103">
        <v>0.85</v>
      </c>
      <c r="C21" s="103">
        <v>0.87</v>
      </c>
      <c r="D21" s="103">
        <v>0.81499999999999995</v>
      </c>
      <c r="E21" s="103">
        <v>0.83099999999999996</v>
      </c>
      <c r="F21" s="103">
        <v>0.89700000000000002</v>
      </c>
      <c r="G21" s="103">
        <v>0.83399999999999996</v>
      </c>
      <c r="H21" s="103">
        <v>0.77300000000000002</v>
      </c>
      <c r="I21" s="103">
        <v>0.72099999999999997</v>
      </c>
      <c r="J21" s="103">
        <v>0.77800000000000002</v>
      </c>
      <c r="K21" s="103">
        <v>0.81699999999999995</v>
      </c>
      <c r="L21" s="103">
        <v>0.80300000000000005</v>
      </c>
      <c r="M21" s="103">
        <v>0.88100000000000001</v>
      </c>
      <c r="N21" s="103">
        <v>0.88</v>
      </c>
      <c r="O21" s="103">
        <v>0.82199999999999995</v>
      </c>
      <c r="P21" s="103">
        <v>0.85399999999999998</v>
      </c>
      <c r="Q21" s="103">
        <v>0.88</v>
      </c>
      <c r="R21" s="103">
        <v>0.89200000000000002</v>
      </c>
      <c r="S21" s="103">
        <v>0.91800000000000004</v>
      </c>
      <c r="T21" s="103">
        <v>0.85499999999999998</v>
      </c>
      <c r="U21" s="103">
        <v>0.86299999999999999</v>
      </c>
      <c r="V21" s="103">
        <v>0.81699999999999995</v>
      </c>
      <c r="W21" s="103">
        <v>0.78800000000000003</v>
      </c>
      <c r="X21" s="103">
        <v>0.88500000000000001</v>
      </c>
      <c r="Y21" s="103">
        <v>0.89300000000000002</v>
      </c>
      <c r="Z21" s="103">
        <v>0.91500000000000004</v>
      </c>
      <c r="AA21" s="103">
        <v>0.95899999999999996</v>
      </c>
      <c r="AB21" s="103">
        <v>0.90800000000000003</v>
      </c>
      <c r="AC21" s="103">
        <v>0.89500000000000002</v>
      </c>
      <c r="AD21" s="103">
        <v>0.86199999999999999</v>
      </c>
      <c r="AE21" s="103">
        <v>0.85399999999999998</v>
      </c>
      <c r="AF21" s="103">
        <v>0.85199999999999998</v>
      </c>
      <c r="AG21" s="103">
        <v>0.90300000000000002</v>
      </c>
      <c r="AH21" s="103">
        <v>0.85699999999999998</v>
      </c>
    </row>
    <row r="22" spans="1:34" x14ac:dyDescent="0.25">
      <c r="A22" s="170" t="s">
        <v>33</v>
      </c>
      <c r="B22" s="103">
        <v>0.97699999999999998</v>
      </c>
      <c r="C22" s="103">
        <v>0.92400000000000004</v>
      </c>
      <c r="D22" s="103">
        <v>0.82399999999999995</v>
      </c>
      <c r="E22" s="103">
        <v>0.86499999999999999</v>
      </c>
      <c r="F22" s="103">
        <v>0.89300000000000002</v>
      </c>
      <c r="G22" s="103">
        <v>0.95199999999999996</v>
      </c>
      <c r="H22" s="103">
        <v>0.89</v>
      </c>
      <c r="I22" s="103">
        <v>0.90600000000000003</v>
      </c>
      <c r="J22" s="103">
        <v>0.94199999999999995</v>
      </c>
      <c r="K22" s="103">
        <v>0.97299999999999998</v>
      </c>
      <c r="L22" s="103">
        <v>0.98599999999999999</v>
      </c>
      <c r="M22" s="103">
        <v>1.0880000000000001</v>
      </c>
      <c r="N22" s="103">
        <v>1</v>
      </c>
      <c r="O22" s="103">
        <v>0.97399999999999998</v>
      </c>
      <c r="P22" s="103">
        <v>0.98599999999999999</v>
      </c>
      <c r="Q22" s="103">
        <v>0.98699999999999999</v>
      </c>
      <c r="R22" s="103">
        <v>0.98599999999999999</v>
      </c>
      <c r="S22" s="103">
        <v>0.98599999999999999</v>
      </c>
      <c r="T22" s="103">
        <v>0.97299999999999998</v>
      </c>
      <c r="U22" s="103">
        <v>0.98</v>
      </c>
      <c r="V22" s="103">
        <v>1.0009999999999999</v>
      </c>
      <c r="W22" s="103">
        <v>1.0069999999999999</v>
      </c>
      <c r="X22" s="103">
        <v>0.999</v>
      </c>
      <c r="Y22" s="103">
        <v>0.98799999999999999</v>
      </c>
      <c r="Z22" s="103">
        <v>1.0009999999999999</v>
      </c>
      <c r="AA22" s="103">
        <v>0.97699999999999998</v>
      </c>
      <c r="AB22" s="103">
        <v>0.99199999999999999</v>
      </c>
      <c r="AC22" s="103">
        <v>1.0129999999999999</v>
      </c>
      <c r="AD22" s="103">
        <v>0.99299999999999999</v>
      </c>
      <c r="AE22" s="103">
        <v>0.99399999999999999</v>
      </c>
      <c r="AF22" s="103">
        <v>0.98699999999999999</v>
      </c>
      <c r="AG22" s="103">
        <v>0.98699999999999999</v>
      </c>
      <c r="AH22" s="103">
        <v>0.98099999999999998</v>
      </c>
    </row>
    <row r="23" spans="1:34" x14ac:dyDescent="0.25">
      <c r="A23" s="170" t="s">
        <v>34</v>
      </c>
      <c r="B23" s="103">
        <v>0.81299999999999994</v>
      </c>
      <c r="C23" s="103">
        <v>0.86599999999999999</v>
      </c>
      <c r="D23" s="103">
        <v>0.89100000000000001</v>
      </c>
      <c r="E23" s="103">
        <v>0.91800000000000004</v>
      </c>
      <c r="F23" s="103">
        <v>0.99399999999999999</v>
      </c>
      <c r="G23" s="103">
        <v>0.97799999999999998</v>
      </c>
      <c r="H23" s="103">
        <v>0.95</v>
      </c>
      <c r="I23" s="103">
        <v>0.88600000000000001</v>
      </c>
      <c r="J23" s="103">
        <v>0.94599999999999995</v>
      </c>
      <c r="K23" s="103">
        <v>0.90900000000000003</v>
      </c>
      <c r="L23" s="103">
        <v>0.93500000000000005</v>
      </c>
      <c r="M23" s="103">
        <v>1</v>
      </c>
      <c r="N23" s="103">
        <v>1.0169999999999999</v>
      </c>
      <c r="O23" s="103">
        <v>1.0049999999999999</v>
      </c>
      <c r="P23" s="103">
        <v>0.94299999999999995</v>
      </c>
      <c r="Q23" s="103">
        <v>1</v>
      </c>
      <c r="R23" s="103">
        <v>0.95499999999999996</v>
      </c>
      <c r="S23" s="103">
        <v>0.95499999999999996</v>
      </c>
      <c r="T23" s="103">
        <v>1</v>
      </c>
      <c r="U23" s="103">
        <v>0.98899999999999999</v>
      </c>
      <c r="V23" s="103">
        <v>1</v>
      </c>
      <c r="W23" s="103">
        <v>1.012</v>
      </c>
      <c r="X23" s="103">
        <v>0.95699999999999996</v>
      </c>
      <c r="Y23" s="103">
        <v>1</v>
      </c>
      <c r="Z23" s="103">
        <v>0.96599999999999997</v>
      </c>
      <c r="AA23" s="103">
        <v>0.98899999999999999</v>
      </c>
      <c r="AB23" s="103">
        <v>1.0369999999999999</v>
      </c>
      <c r="AC23" s="103">
        <v>1.0309999999999999</v>
      </c>
      <c r="AD23" s="103">
        <v>0.95599999999999996</v>
      </c>
      <c r="AE23" s="103">
        <v>1.0109999999999999</v>
      </c>
      <c r="AF23" s="103">
        <v>0.96699999999999997</v>
      </c>
      <c r="AG23" s="103">
        <v>0.98899999999999999</v>
      </c>
      <c r="AH23" s="103">
        <v>0.95</v>
      </c>
    </row>
    <row r="24" spans="1:34" x14ac:dyDescent="0.25">
      <c r="A24" s="171" t="s">
        <v>142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</row>
    <row r="25" spans="1:34" x14ac:dyDescent="0.25">
      <c r="A25" s="172" t="s">
        <v>143</v>
      </c>
      <c r="B25" s="104">
        <v>24</v>
      </c>
      <c r="C25" s="104">
        <v>24</v>
      </c>
      <c r="D25" s="104">
        <v>24</v>
      </c>
      <c r="E25" s="104">
        <v>24</v>
      </c>
      <c r="F25" s="104">
        <v>24</v>
      </c>
      <c r="G25" s="104">
        <v>24</v>
      </c>
      <c r="H25" s="104">
        <v>24</v>
      </c>
      <c r="I25" s="104">
        <v>24</v>
      </c>
      <c r="J25" s="104">
        <v>24</v>
      </c>
      <c r="K25" s="104">
        <v>24</v>
      </c>
      <c r="L25" s="104">
        <v>24</v>
      </c>
      <c r="M25" s="104">
        <v>24</v>
      </c>
      <c r="N25" s="104">
        <v>24</v>
      </c>
      <c r="O25" s="104">
        <v>24</v>
      </c>
      <c r="P25" s="104">
        <v>24</v>
      </c>
      <c r="Q25" s="104">
        <v>24</v>
      </c>
      <c r="R25" s="104">
        <v>24</v>
      </c>
      <c r="S25" s="104">
        <v>24</v>
      </c>
      <c r="T25" s="104">
        <v>24</v>
      </c>
      <c r="U25" s="104">
        <v>24</v>
      </c>
      <c r="V25" s="104">
        <v>24</v>
      </c>
      <c r="W25" s="104">
        <v>24</v>
      </c>
      <c r="X25" s="104">
        <v>24</v>
      </c>
      <c r="Y25" s="104">
        <v>24</v>
      </c>
      <c r="Z25" s="104">
        <v>24</v>
      </c>
      <c r="AA25" s="104">
        <v>24</v>
      </c>
      <c r="AB25" s="104">
        <v>24</v>
      </c>
      <c r="AC25" s="104">
        <v>24</v>
      </c>
      <c r="AD25" s="104">
        <v>24</v>
      </c>
      <c r="AE25" s="104">
        <v>24</v>
      </c>
      <c r="AF25" s="104">
        <v>24</v>
      </c>
      <c r="AG25" s="104">
        <v>24</v>
      </c>
      <c r="AH25" s="104">
        <v>24</v>
      </c>
    </row>
    <row r="26" spans="1:34" x14ac:dyDescent="0.25">
      <c r="A26" s="175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</row>
    <row r="27" spans="1:34" x14ac:dyDescent="0.25">
      <c r="A27" s="174" t="s">
        <v>6</v>
      </c>
      <c r="B27" s="169" t="str">
        <f t="shared" ref="B27:G27" si="10">B19</f>
        <v>Nov</v>
      </c>
      <c r="C27" s="169" t="str">
        <f t="shared" si="10"/>
        <v>Jan</v>
      </c>
      <c r="D27" s="169" t="str">
        <f t="shared" si="10"/>
        <v>Feb</v>
      </c>
      <c r="E27" s="169" t="str">
        <f t="shared" si="10"/>
        <v>Mar</v>
      </c>
      <c r="F27" s="169" t="str">
        <f t="shared" si="10"/>
        <v>Apr</v>
      </c>
      <c r="G27" s="169" t="str">
        <f t="shared" si="10"/>
        <v>May</v>
      </c>
      <c r="H27" s="169" t="str">
        <f t="shared" ref="H27:V27" si="11">H19</f>
        <v>June</v>
      </c>
      <c r="I27" s="169" t="str">
        <f t="shared" ref="I27:U27" si="12">I19</f>
        <v>July</v>
      </c>
      <c r="J27" s="169" t="str">
        <f t="shared" si="12"/>
        <v>August</v>
      </c>
      <c r="K27" s="169" t="str">
        <f t="shared" si="12"/>
        <v>September</v>
      </c>
      <c r="L27" s="169" t="str">
        <f t="shared" si="12"/>
        <v>October</v>
      </c>
      <c r="M27" s="169" t="str">
        <f t="shared" si="12"/>
        <v>November</v>
      </c>
      <c r="N27" s="169" t="str">
        <f t="shared" si="12"/>
        <v>December</v>
      </c>
      <c r="O27" s="169" t="str">
        <f t="shared" si="12"/>
        <v>January</v>
      </c>
      <c r="P27" s="169" t="str">
        <f t="shared" si="12"/>
        <v>February</v>
      </c>
      <c r="Q27" s="169" t="str">
        <f t="shared" si="12"/>
        <v>March</v>
      </c>
      <c r="R27" s="169" t="str">
        <f t="shared" si="12"/>
        <v>April</v>
      </c>
      <c r="S27" s="169" t="str">
        <f t="shared" si="12"/>
        <v>May</v>
      </c>
      <c r="T27" s="169" t="str">
        <f t="shared" si="12"/>
        <v>June</v>
      </c>
      <c r="U27" s="169" t="str">
        <f t="shared" si="12"/>
        <v>July</v>
      </c>
      <c r="V27" s="169" t="str">
        <f t="shared" si="11"/>
        <v>August</v>
      </c>
      <c r="W27" s="169" t="str">
        <f t="shared" ref="W27:AH27" si="13">W19</f>
        <v>September</v>
      </c>
      <c r="X27" s="169" t="str">
        <f t="shared" ref="X27:AG27" si="14">X19</f>
        <v>October</v>
      </c>
      <c r="Y27" s="169" t="str">
        <f t="shared" si="14"/>
        <v>November</v>
      </c>
      <c r="Z27" s="169" t="str">
        <f t="shared" si="14"/>
        <v>December</v>
      </c>
      <c r="AA27" s="169" t="str">
        <f t="shared" si="14"/>
        <v xml:space="preserve">January </v>
      </c>
      <c r="AB27" s="169" t="str">
        <f t="shared" si="14"/>
        <v>February</v>
      </c>
      <c r="AC27" s="169" t="str">
        <f t="shared" si="14"/>
        <v>March</v>
      </c>
      <c r="AD27" s="169" t="str">
        <f t="shared" si="14"/>
        <v>April</v>
      </c>
      <c r="AE27" s="169" t="str">
        <f t="shared" si="14"/>
        <v>May</v>
      </c>
      <c r="AF27" s="169" t="str">
        <f t="shared" si="14"/>
        <v>June</v>
      </c>
      <c r="AG27" s="169" t="str">
        <f t="shared" si="14"/>
        <v>July</v>
      </c>
      <c r="AH27" s="169" t="str">
        <f t="shared" si="13"/>
        <v>August</v>
      </c>
    </row>
    <row r="28" spans="1:34" x14ac:dyDescent="0.25">
      <c r="A28" s="170" t="s">
        <v>31</v>
      </c>
      <c r="B28" s="103">
        <v>0.65800000000000003</v>
      </c>
      <c r="C28" s="103">
        <v>0.62</v>
      </c>
      <c r="D28" s="103">
        <v>0.70199999999999996</v>
      </c>
      <c r="E28" s="103">
        <v>0.71899999999999997</v>
      </c>
      <c r="F28" s="103">
        <v>0.73099999999999998</v>
      </c>
      <c r="G28" s="103">
        <v>0.84199999999999997</v>
      </c>
      <c r="H28" s="103">
        <v>0.78200000000000003</v>
      </c>
      <c r="I28" s="103">
        <v>0.74</v>
      </c>
      <c r="J28" s="103">
        <v>0.71399999999999997</v>
      </c>
      <c r="K28" s="103">
        <v>0.73699999999999999</v>
      </c>
      <c r="L28" s="103">
        <v>0.77</v>
      </c>
      <c r="M28" s="103">
        <v>0.85799999999999998</v>
      </c>
      <c r="N28" s="103">
        <v>0.871</v>
      </c>
      <c r="O28" s="103">
        <v>0.80600000000000005</v>
      </c>
      <c r="P28" s="103">
        <v>0.85</v>
      </c>
      <c r="Q28" s="103">
        <v>0.84099999999999997</v>
      </c>
      <c r="R28" s="103">
        <v>0.81200000000000006</v>
      </c>
      <c r="S28" s="103">
        <v>0.83199999999999996</v>
      </c>
      <c r="T28" s="103">
        <v>0.81399999999999995</v>
      </c>
      <c r="U28" s="103">
        <v>0.76300000000000001</v>
      </c>
      <c r="V28" s="103">
        <v>0.85499999999999998</v>
      </c>
      <c r="W28" s="103">
        <v>0.88200000000000001</v>
      </c>
      <c r="X28" s="103">
        <v>0.86699999999999999</v>
      </c>
      <c r="Y28" s="103">
        <v>0.90500000000000003</v>
      </c>
      <c r="Z28" s="103">
        <v>0.83399999999999996</v>
      </c>
      <c r="AA28" s="103">
        <v>0.81899999999999995</v>
      </c>
      <c r="AB28" s="103">
        <v>0.72399999999999998</v>
      </c>
      <c r="AC28" s="103">
        <v>0.80700000000000005</v>
      </c>
      <c r="AD28" s="103">
        <v>0.76200000000000001</v>
      </c>
      <c r="AE28" s="103">
        <v>0.75700000000000001</v>
      </c>
      <c r="AF28" s="103">
        <v>0.66</v>
      </c>
      <c r="AG28" s="103">
        <v>0.68500000000000005</v>
      </c>
      <c r="AH28" s="103">
        <v>0.69399999999999995</v>
      </c>
    </row>
    <row r="29" spans="1:34" x14ac:dyDescent="0.25">
      <c r="A29" s="170" t="s">
        <v>32</v>
      </c>
      <c r="B29" s="103">
        <v>0.71</v>
      </c>
      <c r="C29" s="103">
        <v>0.997</v>
      </c>
      <c r="D29" s="103">
        <v>0.91300000000000003</v>
      </c>
      <c r="E29" s="103">
        <v>0.86899999999999999</v>
      </c>
      <c r="F29" s="103">
        <v>1.109</v>
      </c>
      <c r="G29" s="103">
        <v>0.86699999999999999</v>
      </c>
      <c r="H29" s="103">
        <v>0.85499999999999998</v>
      </c>
      <c r="I29" s="103">
        <v>0.88200000000000001</v>
      </c>
      <c r="J29" s="103">
        <v>0.85799999999999998</v>
      </c>
      <c r="K29" s="103">
        <v>0.96499999999999997</v>
      </c>
      <c r="L29" s="103">
        <v>0.96099999999999997</v>
      </c>
      <c r="M29" s="103">
        <v>1.02</v>
      </c>
      <c r="N29" s="103">
        <v>0.92800000000000005</v>
      </c>
      <c r="O29" s="103">
        <v>0.95099999999999996</v>
      </c>
      <c r="P29" s="103">
        <v>1.0189999999999999</v>
      </c>
      <c r="Q29" s="103">
        <v>0.95</v>
      </c>
      <c r="R29" s="103">
        <v>0.98799999999999999</v>
      </c>
      <c r="S29" s="103">
        <v>1.0149999999999999</v>
      </c>
      <c r="T29" s="103">
        <v>1.01</v>
      </c>
      <c r="U29" s="103">
        <v>1.0720000000000001</v>
      </c>
      <c r="V29" s="103">
        <v>1.008</v>
      </c>
      <c r="W29" s="103">
        <v>0.999</v>
      </c>
      <c r="X29" s="103">
        <v>1.046</v>
      </c>
      <c r="Y29" s="103">
        <v>1.002</v>
      </c>
      <c r="Z29" s="103">
        <v>0.96899999999999997</v>
      </c>
      <c r="AA29" s="103">
        <v>0.92300000000000004</v>
      </c>
      <c r="AB29" s="103">
        <v>0.92200000000000004</v>
      </c>
      <c r="AC29" s="103">
        <v>0.88700000000000001</v>
      </c>
      <c r="AD29" s="103">
        <v>0.52500000000000002</v>
      </c>
      <c r="AE29" s="103">
        <v>1.022</v>
      </c>
      <c r="AF29" s="103">
        <v>0.94399999999999995</v>
      </c>
      <c r="AG29" s="103">
        <v>0.97199999999999998</v>
      </c>
      <c r="AH29" s="103">
        <v>0.995</v>
      </c>
    </row>
    <row r="30" spans="1:34" x14ac:dyDescent="0.25">
      <c r="A30" s="170" t="s">
        <v>33</v>
      </c>
      <c r="B30" s="126">
        <v>0.66700000000000004</v>
      </c>
      <c r="C30" s="126">
        <v>0.74299999999999999</v>
      </c>
      <c r="D30" s="126">
        <v>0.85499999999999998</v>
      </c>
      <c r="E30" s="126">
        <v>0.74099999999999999</v>
      </c>
      <c r="F30" s="126">
        <v>1</v>
      </c>
      <c r="G30" s="126">
        <v>1.1259999999999999</v>
      </c>
      <c r="H30" s="126">
        <v>0.97799999999999998</v>
      </c>
      <c r="I30" s="126">
        <v>0.89300000000000002</v>
      </c>
      <c r="J30" s="126">
        <v>0.96799999999999997</v>
      </c>
      <c r="K30" s="126">
        <v>0.94399999999999995</v>
      </c>
      <c r="L30" s="126">
        <v>0.91400000000000003</v>
      </c>
      <c r="M30" s="126">
        <v>1.0109999999999999</v>
      </c>
      <c r="N30" s="126">
        <v>0.98899999999999999</v>
      </c>
      <c r="O30" s="115">
        <v>0.95699999999999996</v>
      </c>
      <c r="P30" s="115">
        <v>0.97699999999999998</v>
      </c>
      <c r="Q30" s="115">
        <v>1</v>
      </c>
      <c r="R30" s="115">
        <v>0.98799999999999999</v>
      </c>
      <c r="S30" s="115">
        <v>0.98799999999999999</v>
      </c>
      <c r="T30" s="115">
        <v>0.97799999999999998</v>
      </c>
      <c r="U30" s="115">
        <v>0.99</v>
      </c>
      <c r="V30" s="115">
        <v>0.99</v>
      </c>
      <c r="W30" s="115">
        <v>1</v>
      </c>
      <c r="X30" s="115">
        <v>1</v>
      </c>
      <c r="Y30" s="115">
        <v>1.0009999999999999</v>
      </c>
      <c r="Z30" s="115">
        <v>1</v>
      </c>
      <c r="AA30" s="115">
        <v>0.98099999999999998</v>
      </c>
      <c r="AB30" s="115">
        <v>1</v>
      </c>
      <c r="AC30" s="115">
        <v>0.97799999999999998</v>
      </c>
      <c r="AD30" s="115">
        <v>0.91900000000000004</v>
      </c>
      <c r="AE30" s="115">
        <v>0.99</v>
      </c>
      <c r="AF30" s="115">
        <v>0.96799999999999997</v>
      </c>
      <c r="AG30" s="115">
        <v>0.96799999999999997</v>
      </c>
      <c r="AH30" s="115">
        <v>0.97899999999999998</v>
      </c>
    </row>
    <row r="31" spans="1:34" x14ac:dyDescent="0.25">
      <c r="A31" s="170" t="s">
        <v>34</v>
      </c>
      <c r="B31" s="103">
        <v>0.98299999999999998</v>
      </c>
      <c r="C31" s="103">
        <v>1.0649999999999999</v>
      </c>
      <c r="D31" s="103">
        <v>0.89300000000000002</v>
      </c>
      <c r="E31" s="103">
        <v>1.024</v>
      </c>
      <c r="F31" s="103">
        <v>0.98299999999999998</v>
      </c>
      <c r="G31" s="103">
        <v>0.98399999999999999</v>
      </c>
      <c r="H31" s="103">
        <v>0.96699999999999997</v>
      </c>
      <c r="I31" s="103">
        <v>0.95199999999999996</v>
      </c>
      <c r="J31" s="103">
        <v>0.95099999999999996</v>
      </c>
      <c r="K31" s="103">
        <v>1.024</v>
      </c>
      <c r="L31" s="103">
        <v>0.97</v>
      </c>
      <c r="M31" s="103">
        <v>1.0009999999999999</v>
      </c>
      <c r="N31" s="103">
        <v>0.91900000000000004</v>
      </c>
      <c r="O31" s="103">
        <v>1</v>
      </c>
      <c r="P31" s="103">
        <v>1.0169999999999999</v>
      </c>
      <c r="Q31" s="103">
        <v>0.92200000000000004</v>
      </c>
      <c r="R31" s="103">
        <v>1</v>
      </c>
      <c r="S31" s="103">
        <v>1</v>
      </c>
      <c r="T31" s="103">
        <v>1</v>
      </c>
      <c r="U31" s="103">
        <v>1</v>
      </c>
      <c r="V31" s="103">
        <v>1.032</v>
      </c>
      <c r="W31" s="103">
        <v>1.0149999999999999</v>
      </c>
      <c r="X31" s="103">
        <v>1.018</v>
      </c>
      <c r="Y31" s="103">
        <v>1.0680000000000001</v>
      </c>
      <c r="Z31" s="103">
        <v>1.018</v>
      </c>
      <c r="AA31" s="103">
        <v>0.877</v>
      </c>
      <c r="AB31" s="103">
        <v>0.92900000000000005</v>
      </c>
      <c r="AC31" s="103">
        <v>0.82499999999999996</v>
      </c>
      <c r="AD31" s="103">
        <v>0.88300000000000001</v>
      </c>
      <c r="AE31" s="103">
        <v>1.032</v>
      </c>
      <c r="AF31" s="103">
        <v>0.877</v>
      </c>
      <c r="AG31" s="103">
        <v>0.98499999999999999</v>
      </c>
      <c r="AH31" s="103">
        <v>1.016</v>
      </c>
    </row>
    <row r="32" spans="1:34" x14ac:dyDescent="0.25">
      <c r="A32" s="171" t="s">
        <v>142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</row>
    <row r="33" spans="1:34" x14ac:dyDescent="0.25">
      <c r="A33" s="172" t="s">
        <v>143</v>
      </c>
      <c r="B33" s="104">
        <v>22</v>
      </c>
      <c r="C33" s="104">
        <v>22</v>
      </c>
      <c r="D33" s="104">
        <v>22</v>
      </c>
      <c r="E33" s="104">
        <v>22</v>
      </c>
      <c r="F33" s="104">
        <v>22</v>
      </c>
      <c r="G33" s="104">
        <v>22</v>
      </c>
      <c r="H33" s="104">
        <v>22</v>
      </c>
      <c r="I33" s="104">
        <v>22</v>
      </c>
      <c r="J33" s="104">
        <v>22</v>
      </c>
      <c r="K33" s="104">
        <v>22</v>
      </c>
      <c r="L33" s="104">
        <v>22</v>
      </c>
      <c r="M33" s="104">
        <v>22</v>
      </c>
      <c r="N33" s="104">
        <v>22</v>
      </c>
      <c r="O33" s="104">
        <v>22</v>
      </c>
      <c r="P33" s="104">
        <v>22</v>
      </c>
      <c r="Q33" s="104">
        <v>22</v>
      </c>
      <c r="R33" s="104">
        <v>22</v>
      </c>
      <c r="S33" s="104">
        <v>22</v>
      </c>
      <c r="T33" s="104">
        <v>22</v>
      </c>
      <c r="U33" s="104">
        <v>22</v>
      </c>
      <c r="V33" s="104">
        <v>22</v>
      </c>
      <c r="W33" s="104">
        <v>22</v>
      </c>
      <c r="X33" s="104">
        <v>22</v>
      </c>
      <c r="Y33" s="104">
        <v>22</v>
      </c>
      <c r="Z33" s="104">
        <v>22</v>
      </c>
      <c r="AA33" s="104">
        <v>22</v>
      </c>
      <c r="AB33" s="104">
        <v>22</v>
      </c>
      <c r="AC33" s="104">
        <v>22</v>
      </c>
      <c r="AD33" s="104">
        <v>22</v>
      </c>
      <c r="AE33" s="104">
        <v>22</v>
      </c>
      <c r="AF33" s="104">
        <v>22</v>
      </c>
      <c r="AG33" s="104">
        <v>22</v>
      </c>
      <c r="AH33" s="104">
        <v>22</v>
      </c>
    </row>
    <row r="35" spans="1:34" x14ac:dyDescent="0.25">
      <c r="A35" s="174" t="s">
        <v>7</v>
      </c>
      <c r="B35" s="169" t="str">
        <f t="shared" ref="B35:G35" si="15">B27</f>
        <v>Nov</v>
      </c>
      <c r="C35" s="169" t="str">
        <f t="shared" si="15"/>
        <v>Jan</v>
      </c>
      <c r="D35" s="169" t="str">
        <f t="shared" si="15"/>
        <v>Feb</v>
      </c>
      <c r="E35" s="169" t="str">
        <f t="shared" si="15"/>
        <v>Mar</v>
      </c>
      <c r="F35" s="169" t="str">
        <f t="shared" si="15"/>
        <v>Apr</v>
      </c>
      <c r="G35" s="169" t="str">
        <f t="shared" si="15"/>
        <v>May</v>
      </c>
      <c r="H35" s="169" t="str">
        <f t="shared" ref="H35:V35" si="16">H27</f>
        <v>June</v>
      </c>
      <c r="I35" s="169" t="str">
        <f t="shared" ref="I35:U35" si="17">I27</f>
        <v>July</v>
      </c>
      <c r="J35" s="169" t="str">
        <f t="shared" si="17"/>
        <v>August</v>
      </c>
      <c r="K35" s="169" t="str">
        <f t="shared" si="17"/>
        <v>September</v>
      </c>
      <c r="L35" s="169" t="str">
        <f t="shared" si="17"/>
        <v>October</v>
      </c>
      <c r="M35" s="169" t="str">
        <f t="shared" si="17"/>
        <v>November</v>
      </c>
      <c r="N35" s="169" t="str">
        <f t="shared" si="17"/>
        <v>December</v>
      </c>
      <c r="O35" s="169" t="str">
        <f t="shared" si="17"/>
        <v>January</v>
      </c>
      <c r="P35" s="169" t="str">
        <f t="shared" si="17"/>
        <v>February</v>
      </c>
      <c r="Q35" s="169" t="str">
        <f t="shared" si="17"/>
        <v>March</v>
      </c>
      <c r="R35" s="169" t="str">
        <f t="shared" si="17"/>
        <v>April</v>
      </c>
      <c r="S35" s="169" t="str">
        <f t="shared" si="17"/>
        <v>May</v>
      </c>
      <c r="T35" s="169" t="str">
        <f t="shared" si="17"/>
        <v>June</v>
      </c>
      <c r="U35" s="169" t="str">
        <f t="shared" si="17"/>
        <v>July</v>
      </c>
      <c r="V35" s="169" t="str">
        <f t="shared" si="16"/>
        <v>August</v>
      </c>
      <c r="W35" s="169" t="str">
        <f t="shared" ref="W35:AH35" si="18">W27</f>
        <v>September</v>
      </c>
      <c r="X35" s="169" t="str">
        <f t="shared" ref="X35:AG35" si="19">X27</f>
        <v>October</v>
      </c>
      <c r="Y35" s="169" t="str">
        <f t="shared" si="19"/>
        <v>November</v>
      </c>
      <c r="Z35" s="169" t="str">
        <f t="shared" si="19"/>
        <v>December</v>
      </c>
      <c r="AA35" s="169" t="str">
        <f t="shared" si="19"/>
        <v xml:space="preserve">January </v>
      </c>
      <c r="AB35" s="169" t="str">
        <f t="shared" si="19"/>
        <v>February</v>
      </c>
      <c r="AC35" s="169" t="str">
        <f t="shared" si="19"/>
        <v>March</v>
      </c>
      <c r="AD35" s="169" t="str">
        <f t="shared" si="19"/>
        <v>April</v>
      </c>
      <c r="AE35" s="169" t="str">
        <f t="shared" si="19"/>
        <v>May</v>
      </c>
      <c r="AF35" s="169" t="str">
        <f t="shared" si="19"/>
        <v>June</v>
      </c>
      <c r="AG35" s="169" t="str">
        <f t="shared" si="19"/>
        <v>July</v>
      </c>
      <c r="AH35" s="169" t="str">
        <f t="shared" si="18"/>
        <v>August</v>
      </c>
    </row>
    <row r="36" spans="1:34" x14ac:dyDescent="0.25">
      <c r="A36" s="170" t="s">
        <v>31</v>
      </c>
      <c r="B36" s="103">
        <v>0.79500000000000004</v>
      </c>
      <c r="C36" s="103">
        <v>0.74299999999999999</v>
      </c>
      <c r="D36" s="103">
        <v>0.60399999999999998</v>
      </c>
      <c r="E36" s="103">
        <v>0.45600000000000002</v>
      </c>
      <c r="F36" s="103">
        <v>0.96299999999999997</v>
      </c>
      <c r="G36" s="103">
        <v>0.44400000000000001</v>
      </c>
      <c r="H36" s="103">
        <v>0.41299999999999998</v>
      </c>
      <c r="I36" s="103">
        <v>0.4</v>
      </c>
      <c r="J36" s="103">
        <v>0.52200000000000002</v>
      </c>
      <c r="K36" s="103">
        <v>0.54</v>
      </c>
      <c r="L36" s="103">
        <v>0.92</v>
      </c>
      <c r="M36" s="103">
        <v>0.98899999999999999</v>
      </c>
      <c r="N36" s="103">
        <v>1.0389999999999999</v>
      </c>
      <c r="O36" s="103">
        <v>1.056</v>
      </c>
      <c r="P36" s="103">
        <v>0.84399999999999997</v>
      </c>
      <c r="Q36" s="103">
        <v>0.78100000000000003</v>
      </c>
      <c r="R36" s="103">
        <v>0.96899999999999997</v>
      </c>
      <c r="S36" s="103">
        <v>0.999</v>
      </c>
      <c r="T36" s="103">
        <v>0.93899999999999995</v>
      </c>
      <c r="U36" s="103">
        <v>0.873</v>
      </c>
      <c r="V36" s="103">
        <v>0.81299999999999994</v>
      </c>
      <c r="W36" s="103">
        <v>0.75700000000000001</v>
      </c>
      <c r="X36" s="103">
        <v>0.80200000000000005</v>
      </c>
      <c r="Y36" s="103">
        <v>0.71299999999999997</v>
      </c>
      <c r="Z36" s="103">
        <v>0.71799999999999997</v>
      </c>
      <c r="AA36" s="103">
        <v>0.77400000000000002</v>
      </c>
      <c r="AB36" s="103">
        <v>0.85099999999999998</v>
      </c>
      <c r="AC36" s="103">
        <v>0.81399999999999995</v>
      </c>
      <c r="AD36" s="103">
        <v>0.80600000000000005</v>
      </c>
      <c r="AE36" s="103">
        <v>0.73899999999999999</v>
      </c>
      <c r="AF36" s="103">
        <v>0.89500000000000002</v>
      </c>
      <c r="AG36" s="103">
        <v>0.69</v>
      </c>
      <c r="AH36" s="103">
        <v>0.70899999999999996</v>
      </c>
    </row>
    <row r="37" spans="1:34" x14ac:dyDescent="0.25">
      <c r="A37" s="170" t="s">
        <v>32</v>
      </c>
      <c r="B37" s="103">
        <v>0.82</v>
      </c>
      <c r="C37" s="103">
        <v>0.59799999999999998</v>
      </c>
      <c r="D37" s="103">
        <v>0.66800000000000004</v>
      </c>
      <c r="E37" s="103">
        <v>0.95899999999999996</v>
      </c>
      <c r="F37" s="103">
        <v>0.93500000000000005</v>
      </c>
      <c r="G37" s="103">
        <v>0.79300000000000004</v>
      </c>
      <c r="H37" s="103">
        <v>0.84299999999999997</v>
      </c>
      <c r="I37" s="103">
        <v>0.873</v>
      </c>
      <c r="J37" s="103">
        <v>0.72899999999999998</v>
      </c>
      <c r="K37" s="103">
        <v>0.76100000000000001</v>
      </c>
      <c r="L37" s="103">
        <v>0.64500000000000002</v>
      </c>
      <c r="M37" s="103">
        <v>0.78800000000000003</v>
      </c>
      <c r="N37" s="103">
        <v>0.76300000000000001</v>
      </c>
      <c r="O37" s="103">
        <v>0.76200000000000001</v>
      </c>
      <c r="P37" s="103">
        <v>0.86599999999999999</v>
      </c>
      <c r="Q37" s="103">
        <v>1.0469999999999999</v>
      </c>
      <c r="R37" s="103">
        <v>1.022</v>
      </c>
      <c r="S37" s="103">
        <v>0.93799999999999994</v>
      </c>
      <c r="T37" s="103">
        <v>0.95</v>
      </c>
      <c r="U37" s="103">
        <v>0.90300000000000002</v>
      </c>
      <c r="V37" s="103">
        <v>0.89500000000000002</v>
      </c>
      <c r="W37" s="103">
        <v>0.93400000000000005</v>
      </c>
      <c r="X37" s="103">
        <v>0.91300000000000003</v>
      </c>
      <c r="Y37" s="103">
        <v>0.95099999999999996</v>
      </c>
      <c r="Z37" s="103">
        <v>0.89700000000000002</v>
      </c>
      <c r="AA37" s="103">
        <v>0.94199999999999995</v>
      </c>
      <c r="AB37" s="103">
        <v>0.97099999999999997</v>
      </c>
      <c r="AC37" s="103">
        <v>0.95599999999999996</v>
      </c>
      <c r="AD37" s="103">
        <v>0.91600000000000004</v>
      </c>
      <c r="AE37" s="103">
        <v>0.876</v>
      </c>
      <c r="AF37" s="103">
        <v>0.82</v>
      </c>
      <c r="AG37" s="103">
        <v>0.88700000000000001</v>
      </c>
      <c r="AH37" s="103">
        <v>0.92</v>
      </c>
    </row>
    <row r="38" spans="1:34" x14ac:dyDescent="0.25">
      <c r="A38" s="170" t="s">
        <v>33</v>
      </c>
      <c r="B38" s="103">
        <v>1</v>
      </c>
      <c r="C38" s="103">
        <v>1</v>
      </c>
      <c r="D38" s="103">
        <v>0.877</v>
      </c>
      <c r="E38" s="103">
        <v>0.66700000000000004</v>
      </c>
      <c r="F38" s="103">
        <v>0.65600000000000003</v>
      </c>
      <c r="G38" s="103">
        <v>0.66700000000000004</v>
      </c>
      <c r="H38" s="103">
        <v>0.68899999999999995</v>
      </c>
      <c r="I38" s="103">
        <v>0.66700000000000004</v>
      </c>
      <c r="J38" s="103">
        <v>0.66700000000000004</v>
      </c>
      <c r="K38" s="103">
        <v>0.66700000000000004</v>
      </c>
      <c r="L38" s="103">
        <v>1.0469999999999999</v>
      </c>
      <c r="M38" s="103">
        <v>1.0169999999999999</v>
      </c>
      <c r="N38" s="103">
        <v>0.98399999999999999</v>
      </c>
      <c r="O38" s="103">
        <v>1.0629999999999999</v>
      </c>
      <c r="P38" s="103">
        <v>0.88400000000000001</v>
      </c>
      <c r="Q38" s="103">
        <v>0.77200000000000002</v>
      </c>
      <c r="R38" s="103">
        <v>1.0660000000000001</v>
      </c>
      <c r="S38" s="103">
        <v>1.0660000000000001</v>
      </c>
      <c r="T38" s="103">
        <v>1.1359999999999999</v>
      </c>
      <c r="U38" s="103">
        <v>0.95899999999999996</v>
      </c>
      <c r="V38" s="103">
        <v>0.72799999999999998</v>
      </c>
      <c r="W38" s="103">
        <v>0.73</v>
      </c>
      <c r="X38" s="103">
        <v>0.71399999999999997</v>
      </c>
      <c r="Y38" s="103">
        <v>0.68899999999999995</v>
      </c>
      <c r="Z38" s="103">
        <v>0.82699999999999996</v>
      </c>
      <c r="AA38" s="103">
        <v>0.94599999999999995</v>
      </c>
      <c r="AB38" s="103">
        <v>0.95099999999999996</v>
      </c>
      <c r="AC38" s="103">
        <v>0.91100000000000003</v>
      </c>
      <c r="AD38" s="103">
        <v>0.878</v>
      </c>
      <c r="AE38" s="103">
        <v>0.91300000000000003</v>
      </c>
      <c r="AF38" s="103">
        <v>0.93300000000000005</v>
      </c>
      <c r="AG38" s="103">
        <v>0.95699999999999996</v>
      </c>
      <c r="AH38" s="103">
        <v>0.879</v>
      </c>
    </row>
    <row r="39" spans="1:34" x14ac:dyDescent="0.25">
      <c r="A39" s="170" t="s">
        <v>34</v>
      </c>
      <c r="B39" s="103">
        <v>0.98299999999999998</v>
      </c>
      <c r="C39" s="103">
        <v>0.96799999999999997</v>
      </c>
      <c r="D39" s="103">
        <v>0.96399999999999997</v>
      </c>
      <c r="E39" s="103">
        <v>0.98399999999999999</v>
      </c>
      <c r="F39" s="103">
        <v>0.88300000000000001</v>
      </c>
      <c r="G39" s="103">
        <v>0.77400000000000002</v>
      </c>
      <c r="H39" s="103">
        <v>0.91600000000000004</v>
      </c>
      <c r="I39" s="103">
        <v>0.98299999999999998</v>
      </c>
      <c r="J39" s="103">
        <v>1</v>
      </c>
      <c r="K39" s="103">
        <v>0.94</v>
      </c>
      <c r="L39" s="103">
        <v>0.95199999999999996</v>
      </c>
      <c r="M39" s="103">
        <v>0.99199999999999999</v>
      </c>
      <c r="N39" s="103">
        <v>1</v>
      </c>
      <c r="O39" s="103">
        <v>0.96799999999999997</v>
      </c>
      <c r="P39" s="103">
        <v>0.93300000000000005</v>
      </c>
      <c r="Q39" s="103">
        <v>1.016</v>
      </c>
      <c r="R39" s="103">
        <v>1.1000000000000001</v>
      </c>
      <c r="S39" s="103">
        <v>1.083</v>
      </c>
      <c r="T39" s="103">
        <v>1.0549999999999999</v>
      </c>
      <c r="U39" s="103">
        <v>0.91400000000000003</v>
      </c>
      <c r="V39" s="103">
        <v>1.0309999999999999</v>
      </c>
      <c r="W39" s="103">
        <v>1.0169999999999999</v>
      </c>
      <c r="X39" s="103">
        <v>1.2270000000000001</v>
      </c>
      <c r="Y39" s="103">
        <v>1.355</v>
      </c>
      <c r="Z39" s="103">
        <v>1.0649999999999999</v>
      </c>
      <c r="AA39" s="103">
        <v>1.0649999999999999</v>
      </c>
      <c r="AB39" s="103">
        <v>1.073</v>
      </c>
      <c r="AC39" s="103">
        <v>1.0649999999999999</v>
      </c>
      <c r="AD39" s="103">
        <v>1.119</v>
      </c>
      <c r="AE39" s="103">
        <v>0.98199999999999998</v>
      </c>
      <c r="AF39" s="103">
        <v>1</v>
      </c>
      <c r="AG39" s="103">
        <v>0.95199999999999996</v>
      </c>
      <c r="AH39" s="103">
        <v>1.1779999999999999</v>
      </c>
    </row>
    <row r="40" spans="1:34" x14ac:dyDescent="0.25">
      <c r="A40" s="171" t="s">
        <v>142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</row>
    <row r="41" spans="1:34" x14ac:dyDescent="0.25">
      <c r="A41" s="172" t="s">
        <v>143</v>
      </c>
      <c r="B41" s="104">
        <v>16</v>
      </c>
      <c r="C41" s="104">
        <v>16</v>
      </c>
      <c r="D41" s="104">
        <v>16</v>
      </c>
      <c r="E41" s="104">
        <v>16</v>
      </c>
      <c r="F41" s="104">
        <v>16</v>
      </c>
      <c r="G41" s="104">
        <v>16</v>
      </c>
      <c r="H41" s="104">
        <v>16</v>
      </c>
      <c r="I41" s="104">
        <v>16</v>
      </c>
      <c r="J41" s="104">
        <v>16</v>
      </c>
      <c r="K41" s="104">
        <v>16</v>
      </c>
      <c r="L41" s="104">
        <v>12</v>
      </c>
      <c r="M41" s="104">
        <v>12</v>
      </c>
      <c r="N41" s="104">
        <v>12</v>
      </c>
      <c r="O41" s="104">
        <v>12</v>
      </c>
      <c r="P41" s="104">
        <v>12</v>
      </c>
      <c r="Q41" s="104">
        <v>12</v>
      </c>
      <c r="R41" s="104">
        <v>12</v>
      </c>
      <c r="S41" s="104">
        <v>12</v>
      </c>
      <c r="T41" s="104">
        <v>12</v>
      </c>
      <c r="U41" s="104">
        <v>12</v>
      </c>
      <c r="V41" s="104">
        <v>12</v>
      </c>
      <c r="W41" s="104">
        <v>12</v>
      </c>
      <c r="X41" s="104">
        <v>12</v>
      </c>
      <c r="Y41" s="104">
        <v>12</v>
      </c>
      <c r="Z41" s="104">
        <v>12</v>
      </c>
      <c r="AA41" s="104">
        <v>12</v>
      </c>
      <c r="AB41" s="104">
        <v>12</v>
      </c>
      <c r="AC41" s="104">
        <v>12</v>
      </c>
      <c r="AD41" s="104">
        <v>12</v>
      </c>
      <c r="AE41" s="104">
        <v>12</v>
      </c>
      <c r="AF41" s="104">
        <v>12</v>
      </c>
      <c r="AG41" s="104">
        <v>12</v>
      </c>
      <c r="AH41" s="104">
        <v>12</v>
      </c>
    </row>
    <row r="43" spans="1:34" x14ac:dyDescent="0.25">
      <c r="A43" s="168" t="s">
        <v>8</v>
      </c>
      <c r="B43" s="169" t="str">
        <f t="shared" ref="B43:G43" si="20">B35</f>
        <v>Nov</v>
      </c>
      <c r="C43" s="169" t="str">
        <f t="shared" si="20"/>
        <v>Jan</v>
      </c>
      <c r="D43" s="169" t="str">
        <f t="shared" si="20"/>
        <v>Feb</v>
      </c>
      <c r="E43" s="169" t="str">
        <f t="shared" si="20"/>
        <v>Mar</v>
      </c>
      <c r="F43" s="169" t="str">
        <f t="shared" si="20"/>
        <v>Apr</v>
      </c>
      <c r="G43" s="169" t="str">
        <f t="shared" si="20"/>
        <v>May</v>
      </c>
      <c r="H43" s="169" t="str">
        <f t="shared" ref="H43:V43" si="21">H35</f>
        <v>June</v>
      </c>
      <c r="I43" s="169" t="str">
        <f t="shared" ref="I43:U43" si="22">I35</f>
        <v>July</v>
      </c>
      <c r="J43" s="169" t="str">
        <f t="shared" si="22"/>
        <v>August</v>
      </c>
      <c r="K43" s="169" t="str">
        <f t="shared" si="22"/>
        <v>September</v>
      </c>
      <c r="L43" s="169" t="str">
        <f t="shared" si="22"/>
        <v>October</v>
      </c>
      <c r="M43" s="169" t="str">
        <f t="shared" si="22"/>
        <v>November</v>
      </c>
      <c r="N43" s="169" t="str">
        <f t="shared" si="22"/>
        <v>December</v>
      </c>
      <c r="O43" s="169" t="str">
        <f t="shared" si="22"/>
        <v>January</v>
      </c>
      <c r="P43" s="169" t="str">
        <f t="shared" si="22"/>
        <v>February</v>
      </c>
      <c r="Q43" s="169" t="str">
        <f t="shared" si="22"/>
        <v>March</v>
      </c>
      <c r="R43" s="169" t="str">
        <f t="shared" si="22"/>
        <v>April</v>
      </c>
      <c r="S43" s="169" t="str">
        <f t="shared" si="22"/>
        <v>May</v>
      </c>
      <c r="T43" s="169" t="str">
        <f t="shared" si="22"/>
        <v>June</v>
      </c>
      <c r="U43" s="169" t="str">
        <f t="shared" si="22"/>
        <v>July</v>
      </c>
      <c r="V43" s="169" t="str">
        <f t="shared" si="21"/>
        <v>August</v>
      </c>
      <c r="W43" s="169" t="str">
        <f t="shared" ref="W43:AH43" si="23">W35</f>
        <v>September</v>
      </c>
      <c r="X43" s="169" t="str">
        <f t="shared" ref="X43:AG43" si="24">X35</f>
        <v>October</v>
      </c>
      <c r="Y43" s="169" t="str">
        <f t="shared" si="24"/>
        <v>November</v>
      </c>
      <c r="Z43" s="169" t="str">
        <f t="shared" si="24"/>
        <v>December</v>
      </c>
      <c r="AA43" s="169" t="str">
        <f t="shared" si="24"/>
        <v xml:space="preserve">January </v>
      </c>
      <c r="AB43" s="169" t="str">
        <f t="shared" si="24"/>
        <v>February</v>
      </c>
      <c r="AC43" s="169" t="str">
        <f t="shared" si="24"/>
        <v>March</v>
      </c>
      <c r="AD43" s="169" t="str">
        <f t="shared" si="24"/>
        <v>April</v>
      </c>
      <c r="AE43" s="169" t="str">
        <f t="shared" si="24"/>
        <v>May</v>
      </c>
      <c r="AF43" s="169" t="str">
        <f t="shared" si="24"/>
        <v>June</v>
      </c>
      <c r="AG43" s="169" t="str">
        <f t="shared" si="24"/>
        <v>July</v>
      </c>
      <c r="AH43" s="169" t="str">
        <f t="shared" si="23"/>
        <v>August</v>
      </c>
    </row>
    <row r="44" spans="1:34" x14ac:dyDescent="0.25">
      <c r="A44" s="170" t="s">
        <v>31</v>
      </c>
      <c r="B44" s="103">
        <v>0.63200000000000001</v>
      </c>
      <c r="C44" s="103">
        <v>0.86799999999999999</v>
      </c>
      <c r="D44" s="103">
        <v>0.93500000000000005</v>
      </c>
      <c r="E44" s="103">
        <v>0.84399999999999997</v>
      </c>
      <c r="F44" s="103">
        <v>0.84199999999999997</v>
      </c>
      <c r="G44" s="103">
        <v>0.80700000000000005</v>
      </c>
      <c r="H44" s="103">
        <v>0.88100000000000001</v>
      </c>
      <c r="I44" s="103">
        <v>0.85399999999999998</v>
      </c>
      <c r="J44" s="103">
        <v>0.79500000000000004</v>
      </c>
      <c r="K44" s="103">
        <v>0.80900000000000005</v>
      </c>
      <c r="L44" s="103">
        <v>0.80900000000000005</v>
      </c>
      <c r="M44" s="103">
        <v>0.95</v>
      </c>
      <c r="N44" s="103">
        <v>0.84499999999999997</v>
      </c>
      <c r="O44" s="103">
        <v>0.78100000000000003</v>
      </c>
      <c r="P44" s="103">
        <v>0.67700000000000005</v>
      </c>
      <c r="Q44" s="103">
        <v>0.85499999999999998</v>
      </c>
      <c r="R44" s="103">
        <v>0.58889999999999998</v>
      </c>
      <c r="S44" s="103">
        <v>0.88500000000000001</v>
      </c>
      <c r="T44" s="103">
        <v>0.74</v>
      </c>
      <c r="U44" s="103">
        <v>0.73299999999999998</v>
      </c>
      <c r="V44" s="103">
        <v>0.76500000000000001</v>
      </c>
      <c r="W44" s="103">
        <v>0.79600000000000004</v>
      </c>
      <c r="X44" s="103">
        <v>0.89900000000000002</v>
      </c>
      <c r="Y44" s="103">
        <v>0.86099999999999999</v>
      </c>
      <c r="Z44" s="103">
        <v>0.89100000000000001</v>
      </c>
      <c r="AA44" s="103">
        <v>0.99</v>
      </c>
      <c r="AB44" s="103">
        <v>0.96099999999999997</v>
      </c>
      <c r="AC44" s="103">
        <v>1.262</v>
      </c>
      <c r="AD44" s="103">
        <v>1.1950000000000001</v>
      </c>
      <c r="AE44" s="103">
        <v>0.85599999999999998</v>
      </c>
      <c r="AF44" s="103">
        <v>0.84899999999999998</v>
      </c>
      <c r="AG44" s="103">
        <v>0.82799999999999996</v>
      </c>
      <c r="AH44" s="103">
        <v>0.84099999999999997</v>
      </c>
    </row>
    <row r="45" spans="1:34" x14ac:dyDescent="0.25">
      <c r="A45" s="170" t="s">
        <v>32</v>
      </c>
      <c r="B45" s="126">
        <v>0.33800000000000002</v>
      </c>
      <c r="C45" s="126">
        <v>0.35399999999999998</v>
      </c>
      <c r="D45" s="126">
        <v>0.32900000000000001</v>
      </c>
      <c r="E45" s="126">
        <v>0.33200000000000002</v>
      </c>
      <c r="F45" s="126">
        <v>0.41299999999999998</v>
      </c>
      <c r="G45" s="126">
        <v>0.35899999999999999</v>
      </c>
      <c r="H45" s="126">
        <v>0.378</v>
      </c>
      <c r="I45" s="126">
        <v>0.34</v>
      </c>
      <c r="J45" s="126">
        <v>0.32400000000000001</v>
      </c>
      <c r="K45" s="126">
        <v>0.33400000000000002</v>
      </c>
      <c r="L45" s="126">
        <v>0.22900000000000001</v>
      </c>
      <c r="M45" s="126">
        <v>0.26700000000000002</v>
      </c>
      <c r="N45" s="126">
        <v>0.24299999999999999</v>
      </c>
      <c r="O45" s="126">
        <v>0.26800000000000002</v>
      </c>
      <c r="P45" s="126">
        <v>0.32400000000000001</v>
      </c>
      <c r="Q45" s="126">
        <v>0.28599999999999998</v>
      </c>
      <c r="R45" s="126">
        <v>0.45100000000000001</v>
      </c>
      <c r="S45" s="126">
        <v>0.504</v>
      </c>
      <c r="T45" s="126">
        <v>0.47199999999999998</v>
      </c>
      <c r="U45" s="126">
        <v>0.41299999999999998</v>
      </c>
      <c r="V45" s="126">
        <v>0.48099999999999998</v>
      </c>
      <c r="W45" s="126">
        <v>0.47799999999999998</v>
      </c>
      <c r="X45" s="126">
        <v>0.34399999999999997</v>
      </c>
      <c r="Y45" s="126">
        <v>0.34100000000000003</v>
      </c>
      <c r="Z45" s="126">
        <v>0.36199999999999999</v>
      </c>
      <c r="AA45" s="126">
        <v>0.49099999999999999</v>
      </c>
      <c r="AB45" s="126">
        <v>0.45500000000000002</v>
      </c>
      <c r="AC45" s="126">
        <v>0.51100000000000001</v>
      </c>
      <c r="AD45" s="126">
        <v>0.6</v>
      </c>
      <c r="AE45" s="126">
        <v>0.52500000000000002</v>
      </c>
      <c r="AF45" s="126">
        <v>0.55200000000000005</v>
      </c>
      <c r="AG45" s="126">
        <v>0.46400000000000002</v>
      </c>
      <c r="AH45" s="126">
        <v>0.41</v>
      </c>
    </row>
    <row r="46" spans="1:34" x14ac:dyDescent="0.25">
      <c r="A46" s="170" t="s">
        <v>33</v>
      </c>
      <c r="B46" s="103">
        <v>0.95399999999999996</v>
      </c>
      <c r="C46" s="103">
        <v>1.042</v>
      </c>
      <c r="D46" s="103">
        <v>1.07</v>
      </c>
      <c r="E46" s="103">
        <v>0.96899999999999997</v>
      </c>
      <c r="F46" s="103">
        <v>0.98899999999999999</v>
      </c>
      <c r="G46" s="103">
        <v>1.272</v>
      </c>
      <c r="H46" s="103">
        <v>0.95899999999999996</v>
      </c>
      <c r="I46" s="103">
        <v>1.008</v>
      </c>
      <c r="J46" s="103">
        <v>0.94499999999999995</v>
      </c>
      <c r="K46" s="103">
        <v>1.0289999999999999</v>
      </c>
      <c r="L46" s="103">
        <v>1.046</v>
      </c>
      <c r="M46" s="103">
        <v>1.117</v>
      </c>
      <c r="N46" s="103">
        <v>1.0229999999999999</v>
      </c>
      <c r="O46" s="103">
        <v>1.0269999999999999</v>
      </c>
      <c r="P46" s="103">
        <v>1.0169999999999999</v>
      </c>
      <c r="Q46" s="103">
        <v>1.03</v>
      </c>
      <c r="R46" s="103">
        <v>1.0649999999999999</v>
      </c>
      <c r="S46" s="103">
        <v>1.0649999999999999</v>
      </c>
      <c r="T46" s="103">
        <v>0.95799999999999996</v>
      </c>
      <c r="U46" s="103">
        <v>0.98399999999999999</v>
      </c>
      <c r="V46" s="103">
        <v>1.0269999999999999</v>
      </c>
      <c r="W46" s="103">
        <v>1.07</v>
      </c>
      <c r="X46" s="103">
        <v>1.071</v>
      </c>
      <c r="Y46" s="103">
        <v>1.1000000000000001</v>
      </c>
      <c r="Z46" s="103">
        <v>1.079</v>
      </c>
      <c r="AA46" s="103">
        <v>1.153</v>
      </c>
      <c r="AB46" s="103">
        <v>1.1599999999999999</v>
      </c>
      <c r="AC46" s="103">
        <v>0.94499999999999995</v>
      </c>
      <c r="AD46" s="103">
        <v>0.746</v>
      </c>
      <c r="AE46" s="103">
        <v>0.69499999999999995</v>
      </c>
      <c r="AF46" s="103">
        <v>0.58499999999999996</v>
      </c>
      <c r="AG46" s="103">
        <v>0.71399999999999997</v>
      </c>
      <c r="AH46" s="103">
        <v>0.71599999999999997</v>
      </c>
    </row>
    <row r="47" spans="1:34" x14ac:dyDescent="0.25">
      <c r="A47" s="170" t="s">
        <v>34</v>
      </c>
      <c r="B47" s="103">
        <v>0.44400000000000001</v>
      </c>
      <c r="C47" s="103">
        <v>0.42499999999999999</v>
      </c>
      <c r="D47" s="103">
        <v>0.53400000000000003</v>
      </c>
      <c r="E47" s="103">
        <v>0.505</v>
      </c>
      <c r="F47" s="103">
        <v>0.58399999999999996</v>
      </c>
      <c r="G47" s="103">
        <v>0.58199999999999996</v>
      </c>
      <c r="H47" s="103">
        <v>0.54300000000000004</v>
      </c>
      <c r="I47" s="103">
        <v>0.435</v>
      </c>
      <c r="J47" s="103">
        <v>0.47</v>
      </c>
      <c r="K47" s="103">
        <v>0.35599999999999998</v>
      </c>
      <c r="L47" s="103">
        <v>0.33800000000000002</v>
      </c>
      <c r="M47" s="103">
        <v>0.377</v>
      </c>
      <c r="N47" s="103">
        <v>0.42099999999999999</v>
      </c>
      <c r="O47" s="103">
        <v>0.38800000000000001</v>
      </c>
      <c r="P47" s="103">
        <v>0.44500000000000001</v>
      </c>
      <c r="Q47" s="103">
        <v>0.502</v>
      </c>
      <c r="R47" s="103">
        <v>0.56299999999999994</v>
      </c>
      <c r="S47" s="103">
        <v>0.61699999999999999</v>
      </c>
      <c r="T47" s="103">
        <v>0.57999999999999996</v>
      </c>
      <c r="U47" s="103">
        <v>0.623</v>
      </c>
      <c r="V47" s="103">
        <v>0.56899999999999995</v>
      </c>
      <c r="W47" s="103">
        <v>0.60899999999999999</v>
      </c>
      <c r="X47" s="103">
        <v>0.44400000000000001</v>
      </c>
      <c r="Y47" s="103">
        <v>0.625</v>
      </c>
      <c r="Z47" s="103">
        <v>0.42699999999999999</v>
      </c>
      <c r="AA47" s="103">
        <v>0.69399999999999995</v>
      </c>
      <c r="AB47" s="103">
        <v>0.71099999999999997</v>
      </c>
      <c r="AC47" s="103">
        <v>0.68500000000000005</v>
      </c>
      <c r="AD47" s="103">
        <v>0.74399999999999999</v>
      </c>
      <c r="AE47" s="103">
        <v>0.80600000000000005</v>
      </c>
      <c r="AF47" s="103">
        <v>0.97099999999999997</v>
      </c>
      <c r="AG47" s="103">
        <v>0.91400000000000003</v>
      </c>
      <c r="AH47" s="103">
        <v>0.95299999999999996</v>
      </c>
    </row>
    <row r="48" spans="1:34" x14ac:dyDescent="0.25">
      <c r="A48" s="171" t="s">
        <v>142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</row>
    <row r="49" spans="1:34" x14ac:dyDescent="0.25">
      <c r="A49" s="172" t="s">
        <v>143</v>
      </c>
      <c r="B49" s="104">
        <v>28</v>
      </c>
      <c r="C49" s="104">
        <v>28</v>
      </c>
      <c r="D49" s="104">
        <v>28</v>
      </c>
      <c r="E49" s="104">
        <v>28</v>
      </c>
      <c r="F49" s="104">
        <v>28</v>
      </c>
      <c r="G49" s="104">
        <v>28</v>
      </c>
      <c r="H49" s="104">
        <v>28</v>
      </c>
      <c r="I49" s="104">
        <v>28</v>
      </c>
      <c r="J49" s="104">
        <v>28</v>
      </c>
      <c r="K49" s="104">
        <v>28</v>
      </c>
      <c r="L49" s="104">
        <v>28</v>
      </c>
      <c r="M49" s="104">
        <v>28</v>
      </c>
      <c r="N49" s="104">
        <v>28</v>
      </c>
      <c r="O49" s="104">
        <v>28</v>
      </c>
      <c r="P49" s="104">
        <v>28</v>
      </c>
      <c r="Q49" s="104">
        <v>28</v>
      </c>
      <c r="R49" s="104">
        <v>28</v>
      </c>
      <c r="S49" s="104">
        <v>28</v>
      </c>
      <c r="T49" s="104">
        <v>28</v>
      </c>
      <c r="U49" s="104">
        <v>28</v>
      </c>
      <c r="V49" s="104">
        <v>28</v>
      </c>
      <c r="W49" s="104">
        <v>28</v>
      </c>
      <c r="X49" s="104">
        <v>28</v>
      </c>
      <c r="Y49" s="104">
        <v>28</v>
      </c>
      <c r="Z49" s="104">
        <v>28</v>
      </c>
      <c r="AA49" s="104">
        <v>28</v>
      </c>
      <c r="AB49" s="104">
        <v>28</v>
      </c>
      <c r="AC49" s="104">
        <v>28</v>
      </c>
      <c r="AD49" s="104">
        <v>28</v>
      </c>
      <c r="AE49" s="104">
        <v>28</v>
      </c>
      <c r="AF49" s="104">
        <v>28</v>
      </c>
      <c r="AG49" s="104">
        <v>28</v>
      </c>
      <c r="AH49" s="104">
        <v>28</v>
      </c>
    </row>
    <row r="51" spans="1:34" x14ac:dyDescent="0.25">
      <c r="A51" s="168" t="s">
        <v>9</v>
      </c>
      <c r="B51" s="169" t="str">
        <f t="shared" ref="B51:G51" si="25">B43</f>
        <v>Nov</v>
      </c>
      <c r="C51" s="169" t="str">
        <f t="shared" si="25"/>
        <v>Jan</v>
      </c>
      <c r="D51" s="169" t="str">
        <f t="shared" si="25"/>
        <v>Feb</v>
      </c>
      <c r="E51" s="169" t="str">
        <f t="shared" si="25"/>
        <v>Mar</v>
      </c>
      <c r="F51" s="169" t="str">
        <f t="shared" si="25"/>
        <v>Apr</v>
      </c>
      <c r="G51" s="169" t="str">
        <f t="shared" si="25"/>
        <v>May</v>
      </c>
      <c r="H51" s="169" t="str">
        <f t="shared" ref="H51:V51" si="26">H43</f>
        <v>June</v>
      </c>
      <c r="I51" s="169" t="str">
        <f t="shared" ref="I51:U51" si="27">I43</f>
        <v>July</v>
      </c>
      <c r="J51" s="169" t="str">
        <f t="shared" si="27"/>
        <v>August</v>
      </c>
      <c r="K51" s="169" t="str">
        <f t="shared" si="27"/>
        <v>September</v>
      </c>
      <c r="L51" s="169" t="str">
        <f t="shared" si="27"/>
        <v>October</v>
      </c>
      <c r="M51" s="169" t="str">
        <f t="shared" si="27"/>
        <v>November</v>
      </c>
      <c r="N51" s="169" t="str">
        <f t="shared" si="27"/>
        <v>December</v>
      </c>
      <c r="O51" s="169" t="str">
        <f t="shared" si="27"/>
        <v>January</v>
      </c>
      <c r="P51" s="169" t="str">
        <f t="shared" si="27"/>
        <v>February</v>
      </c>
      <c r="Q51" s="169" t="str">
        <f t="shared" si="27"/>
        <v>March</v>
      </c>
      <c r="R51" s="169" t="str">
        <f t="shared" si="27"/>
        <v>April</v>
      </c>
      <c r="S51" s="169" t="str">
        <f t="shared" si="27"/>
        <v>May</v>
      </c>
      <c r="T51" s="169" t="str">
        <f t="shared" si="27"/>
        <v>June</v>
      </c>
      <c r="U51" s="169" t="str">
        <f t="shared" si="27"/>
        <v>July</v>
      </c>
      <c r="V51" s="169" t="str">
        <f t="shared" si="26"/>
        <v>August</v>
      </c>
      <c r="W51" s="169" t="str">
        <f t="shared" ref="W51:AH51" si="28">W43</f>
        <v>September</v>
      </c>
      <c r="X51" s="169" t="str">
        <f t="shared" ref="X51:AG51" si="29">X43</f>
        <v>October</v>
      </c>
      <c r="Y51" s="169" t="str">
        <f t="shared" si="29"/>
        <v>November</v>
      </c>
      <c r="Z51" s="169" t="str">
        <f t="shared" si="29"/>
        <v>December</v>
      </c>
      <c r="AA51" s="169" t="str">
        <f t="shared" si="29"/>
        <v xml:space="preserve">January </v>
      </c>
      <c r="AB51" s="169" t="str">
        <f t="shared" si="29"/>
        <v>February</v>
      </c>
      <c r="AC51" s="169" t="str">
        <f t="shared" si="29"/>
        <v>March</v>
      </c>
      <c r="AD51" s="169" t="str">
        <f t="shared" si="29"/>
        <v>April</v>
      </c>
      <c r="AE51" s="169" t="str">
        <f t="shared" si="29"/>
        <v>May</v>
      </c>
      <c r="AF51" s="169" t="str">
        <f t="shared" si="29"/>
        <v>June</v>
      </c>
      <c r="AG51" s="169" t="str">
        <f t="shared" si="29"/>
        <v>July</v>
      </c>
      <c r="AH51" s="169" t="str">
        <f t="shared" si="28"/>
        <v>August</v>
      </c>
    </row>
    <row r="52" spans="1:34" x14ac:dyDescent="0.25">
      <c r="A52" s="170" t="s">
        <v>31</v>
      </c>
      <c r="B52" s="103">
        <v>0.88300000000000001</v>
      </c>
      <c r="C52" s="103">
        <v>0.81799999999999995</v>
      </c>
      <c r="D52" s="103">
        <v>0.79400000000000004</v>
      </c>
      <c r="E52" s="103">
        <v>0.71299999999999997</v>
      </c>
      <c r="F52" s="103">
        <v>0.92600000000000005</v>
      </c>
      <c r="G52" s="103">
        <v>0.90800000000000003</v>
      </c>
      <c r="H52" s="103">
        <v>0.94799999999999995</v>
      </c>
      <c r="I52" s="103">
        <v>0.89800000000000002</v>
      </c>
      <c r="J52" s="103">
        <v>0.94299999999999995</v>
      </c>
      <c r="K52" s="103">
        <v>0.998</v>
      </c>
      <c r="L52" s="103">
        <v>0.80400000000000005</v>
      </c>
      <c r="M52" s="103">
        <v>0.878</v>
      </c>
      <c r="N52" s="103">
        <v>0.876</v>
      </c>
      <c r="O52" s="103">
        <v>0.82299999999999995</v>
      </c>
      <c r="P52" s="103">
        <v>0.86199999999999999</v>
      </c>
      <c r="Q52" s="103">
        <v>0.85</v>
      </c>
      <c r="R52" s="103">
        <v>0.91100000000000003</v>
      </c>
      <c r="S52" s="103">
        <v>0.93400000000000005</v>
      </c>
      <c r="T52" s="103">
        <v>0.88400000000000001</v>
      </c>
      <c r="U52" s="103">
        <v>0.85499999999999998</v>
      </c>
      <c r="V52" s="103">
        <v>0.93100000000000005</v>
      </c>
      <c r="W52" s="103">
        <v>0.97499999999999998</v>
      </c>
      <c r="X52" s="103">
        <v>0.95199999999999996</v>
      </c>
      <c r="Y52" s="103">
        <v>1.105</v>
      </c>
      <c r="Z52" s="103">
        <v>1.06</v>
      </c>
      <c r="AA52" s="103">
        <v>0.98</v>
      </c>
      <c r="AB52" s="103">
        <v>0.95899999999999996</v>
      </c>
      <c r="AC52" s="103">
        <v>1.0329999999999999</v>
      </c>
      <c r="AD52" s="103">
        <v>0.998</v>
      </c>
      <c r="AE52" s="103">
        <v>0.97899999999999998</v>
      </c>
      <c r="AF52" s="103">
        <v>0.88700000000000001</v>
      </c>
      <c r="AG52" s="103">
        <v>0.94099999999999995</v>
      </c>
      <c r="AH52" s="103">
        <v>0.85899999999999999</v>
      </c>
    </row>
    <row r="53" spans="1:34" x14ac:dyDescent="0.25">
      <c r="A53" s="170" t="s">
        <v>32</v>
      </c>
      <c r="B53" s="103">
        <v>0.76300000000000001</v>
      </c>
      <c r="C53" s="103">
        <v>0.73699999999999999</v>
      </c>
      <c r="D53" s="103">
        <v>0.77</v>
      </c>
      <c r="E53" s="103">
        <v>0.82899999999999996</v>
      </c>
      <c r="F53" s="103">
        <v>0.747</v>
      </c>
      <c r="G53" s="103">
        <v>0.76100000000000001</v>
      </c>
      <c r="H53" s="103">
        <v>0.67900000000000005</v>
      </c>
      <c r="I53" s="103">
        <v>0.89400000000000002</v>
      </c>
      <c r="J53" s="103">
        <v>1.004</v>
      </c>
      <c r="K53" s="103">
        <v>9.0999999999999998E-2</v>
      </c>
      <c r="L53" s="103">
        <v>0.96899999999999997</v>
      </c>
      <c r="M53" s="103">
        <v>1.115</v>
      </c>
      <c r="N53" s="103">
        <v>0.97499999999999998</v>
      </c>
      <c r="O53" s="103">
        <v>0.83499999999999996</v>
      </c>
      <c r="P53" s="103">
        <v>1.097</v>
      </c>
      <c r="Q53" s="103">
        <v>1.048</v>
      </c>
      <c r="R53" s="103">
        <v>0.94199999999999995</v>
      </c>
      <c r="S53" s="103">
        <v>0.97399999999999998</v>
      </c>
      <c r="T53" s="103">
        <v>1.046</v>
      </c>
      <c r="U53" s="103">
        <v>0.98</v>
      </c>
      <c r="V53" s="103">
        <v>1.008</v>
      </c>
      <c r="W53" s="103">
        <v>0.99299999999999999</v>
      </c>
      <c r="X53" s="103">
        <v>1.0089999999999999</v>
      </c>
      <c r="Y53" s="103">
        <v>0.86599999999999999</v>
      </c>
      <c r="Z53" s="103">
        <v>0.84499999999999997</v>
      </c>
      <c r="AA53" s="103">
        <v>0.93</v>
      </c>
      <c r="AB53" s="103">
        <v>0.90900000000000003</v>
      </c>
      <c r="AC53" s="103">
        <v>0.91</v>
      </c>
      <c r="AD53" s="103">
        <v>0.93799999999999994</v>
      </c>
      <c r="AE53" s="103">
        <v>1.03</v>
      </c>
      <c r="AF53" s="103">
        <v>0.96899999999999997</v>
      </c>
      <c r="AG53" s="103">
        <v>0.90900000000000003</v>
      </c>
      <c r="AH53" s="103">
        <v>0.872</v>
      </c>
    </row>
    <row r="54" spans="1:34" x14ac:dyDescent="0.25">
      <c r="A54" s="170" t="s">
        <v>33</v>
      </c>
      <c r="B54" s="103">
        <v>0.84399999999999997</v>
      </c>
      <c r="C54" s="103">
        <v>0.755</v>
      </c>
      <c r="D54" s="103">
        <v>0.68799999999999994</v>
      </c>
      <c r="E54" s="103">
        <v>0.72199999999999998</v>
      </c>
      <c r="F54" s="103">
        <v>0.93300000000000005</v>
      </c>
      <c r="G54" s="103">
        <v>0.98</v>
      </c>
      <c r="H54" s="103">
        <v>0.97399999999999998</v>
      </c>
      <c r="I54" s="103">
        <v>1.085</v>
      </c>
      <c r="J54" s="103">
        <v>1.0589999999999999</v>
      </c>
      <c r="K54" s="103">
        <v>1.054</v>
      </c>
      <c r="L54" s="103">
        <v>0.91600000000000004</v>
      </c>
      <c r="M54" s="103">
        <v>0.93700000000000006</v>
      </c>
      <c r="N54" s="103">
        <v>0.94299999999999995</v>
      </c>
      <c r="O54" s="103">
        <v>0.88600000000000001</v>
      </c>
      <c r="P54" s="103">
        <v>0.81899999999999995</v>
      </c>
      <c r="Q54" s="103">
        <v>0.86299999999999999</v>
      </c>
      <c r="R54" s="103">
        <v>0.91100000000000003</v>
      </c>
      <c r="S54" s="103">
        <v>0.91100000000000003</v>
      </c>
      <c r="T54" s="103">
        <v>0.86699999999999999</v>
      </c>
      <c r="U54" s="103">
        <v>0.96799999999999997</v>
      </c>
      <c r="V54" s="103">
        <v>0.95199999999999996</v>
      </c>
      <c r="W54" s="103">
        <v>0.96599999999999997</v>
      </c>
      <c r="X54" s="103">
        <v>1.0029999999999999</v>
      </c>
      <c r="Y54" s="103">
        <v>1.0169999999999999</v>
      </c>
      <c r="Z54" s="103">
        <v>0.95199999999999996</v>
      </c>
      <c r="AA54" s="103">
        <v>0.93500000000000005</v>
      </c>
      <c r="AB54" s="103">
        <v>0.94699999999999995</v>
      </c>
      <c r="AC54" s="103">
        <v>0.97299999999999998</v>
      </c>
      <c r="AD54" s="103">
        <v>0.99199999999999999</v>
      </c>
      <c r="AE54" s="103">
        <v>0.93600000000000005</v>
      </c>
      <c r="AF54" s="103">
        <v>0.87</v>
      </c>
      <c r="AG54" s="103">
        <v>0.91700000000000004</v>
      </c>
      <c r="AH54" s="103">
        <v>0.84099999999999997</v>
      </c>
    </row>
    <row r="55" spans="1:34" x14ac:dyDescent="0.25">
      <c r="A55" s="170" t="s">
        <v>34</v>
      </c>
      <c r="B55" s="103">
        <v>0.99399999999999999</v>
      </c>
      <c r="C55" s="103">
        <v>1.054</v>
      </c>
      <c r="D55" s="103">
        <v>0.90500000000000003</v>
      </c>
      <c r="E55" s="103">
        <v>0.95099999999999996</v>
      </c>
      <c r="F55" s="103">
        <v>1.3640000000000001</v>
      </c>
      <c r="G55" s="103">
        <v>1.403</v>
      </c>
      <c r="H55" s="103">
        <v>1.3160000000000001</v>
      </c>
      <c r="I55" s="103">
        <v>1.355</v>
      </c>
      <c r="J55" s="103">
        <v>1.371</v>
      </c>
      <c r="K55" s="103">
        <v>1.5189999999999999</v>
      </c>
      <c r="L55" s="103">
        <v>1.302</v>
      </c>
      <c r="M55" s="103">
        <v>0.9</v>
      </c>
      <c r="N55" s="103">
        <v>0.997</v>
      </c>
      <c r="O55" s="103">
        <v>1.032</v>
      </c>
      <c r="P55" s="103">
        <v>1.069</v>
      </c>
      <c r="Q55" s="103">
        <v>1</v>
      </c>
      <c r="R55" s="103">
        <v>1.0329999999999999</v>
      </c>
      <c r="S55" s="103">
        <v>0.95099999999999996</v>
      </c>
      <c r="T55" s="103">
        <v>1.0169999999999999</v>
      </c>
      <c r="U55" s="103">
        <v>1.016</v>
      </c>
      <c r="V55" s="103">
        <v>0.95099999999999996</v>
      </c>
      <c r="W55" s="103">
        <v>1.2509999999999999</v>
      </c>
      <c r="X55" s="103">
        <v>1.161</v>
      </c>
      <c r="Y55" s="103">
        <v>1.0860000000000001</v>
      </c>
      <c r="Z55" s="103">
        <v>1.0489999999999999</v>
      </c>
      <c r="AA55" s="103">
        <v>1.5329999999999999</v>
      </c>
      <c r="AB55" s="103">
        <v>1.2949999999999999</v>
      </c>
      <c r="AC55" s="103">
        <v>1.323</v>
      </c>
      <c r="AD55" s="103">
        <v>1.2669999999999999</v>
      </c>
      <c r="AE55" s="103">
        <v>1.4470000000000001</v>
      </c>
      <c r="AF55" s="103">
        <v>1.4410000000000001</v>
      </c>
      <c r="AG55" s="103">
        <v>1.2789999999999999</v>
      </c>
      <c r="AH55" s="103">
        <v>1.286</v>
      </c>
    </row>
    <row r="56" spans="1:34" x14ac:dyDescent="0.25">
      <c r="A56" s="171" t="s">
        <v>142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</row>
    <row r="57" spans="1:34" x14ac:dyDescent="0.25">
      <c r="A57" s="172" t="s">
        <v>143</v>
      </c>
      <c r="B57" s="104">
        <v>26</v>
      </c>
      <c r="C57" s="104">
        <v>26</v>
      </c>
      <c r="D57" s="104">
        <v>26</v>
      </c>
      <c r="E57" s="104">
        <v>26</v>
      </c>
      <c r="F57" s="104">
        <v>26</v>
      </c>
      <c r="G57" s="104">
        <v>26</v>
      </c>
      <c r="H57" s="104">
        <v>26</v>
      </c>
      <c r="I57" s="104">
        <v>26</v>
      </c>
      <c r="J57" s="104">
        <v>26</v>
      </c>
      <c r="K57" s="104">
        <v>26</v>
      </c>
      <c r="L57" s="104">
        <v>26</v>
      </c>
      <c r="M57" s="104">
        <v>26</v>
      </c>
      <c r="N57" s="104">
        <v>26</v>
      </c>
      <c r="O57" s="104">
        <v>26</v>
      </c>
      <c r="P57" s="104">
        <v>26</v>
      </c>
      <c r="Q57" s="104">
        <v>26</v>
      </c>
      <c r="R57" s="104">
        <v>26</v>
      </c>
      <c r="S57" s="104">
        <v>26</v>
      </c>
      <c r="T57" s="104">
        <v>26</v>
      </c>
      <c r="U57" s="104">
        <v>26</v>
      </c>
      <c r="V57" s="104">
        <v>26</v>
      </c>
      <c r="W57" s="104">
        <v>26</v>
      </c>
      <c r="X57" s="104">
        <v>26</v>
      </c>
      <c r="Y57" s="104">
        <v>26</v>
      </c>
      <c r="Z57" s="104">
        <v>26</v>
      </c>
      <c r="AA57" s="104">
        <v>26</v>
      </c>
      <c r="AB57" s="104">
        <v>26</v>
      </c>
      <c r="AC57" s="104">
        <v>26</v>
      </c>
      <c r="AD57" s="104">
        <v>26</v>
      </c>
      <c r="AE57" s="104">
        <v>26</v>
      </c>
      <c r="AF57" s="104">
        <v>26</v>
      </c>
      <c r="AG57" s="104">
        <v>26</v>
      </c>
      <c r="AH57" s="104">
        <v>26</v>
      </c>
    </row>
    <row r="59" spans="1:34" x14ac:dyDescent="0.25">
      <c r="A59" s="168" t="s">
        <v>10</v>
      </c>
      <c r="B59" s="169" t="str">
        <f t="shared" ref="B59:G59" si="30">B51</f>
        <v>Nov</v>
      </c>
      <c r="C59" s="169" t="str">
        <f t="shared" si="30"/>
        <v>Jan</v>
      </c>
      <c r="D59" s="169" t="str">
        <f t="shared" si="30"/>
        <v>Feb</v>
      </c>
      <c r="E59" s="169" t="str">
        <f t="shared" si="30"/>
        <v>Mar</v>
      </c>
      <c r="F59" s="169" t="str">
        <f t="shared" si="30"/>
        <v>Apr</v>
      </c>
      <c r="G59" s="169" t="str">
        <f t="shared" si="30"/>
        <v>May</v>
      </c>
      <c r="H59" s="169" t="str">
        <f t="shared" ref="H59:V59" si="31">H51</f>
        <v>June</v>
      </c>
      <c r="I59" s="169" t="str">
        <f t="shared" ref="I59:U59" si="32">I51</f>
        <v>July</v>
      </c>
      <c r="J59" s="169" t="str">
        <f t="shared" si="32"/>
        <v>August</v>
      </c>
      <c r="K59" s="169" t="str">
        <f t="shared" si="32"/>
        <v>September</v>
      </c>
      <c r="L59" s="169" t="str">
        <f t="shared" si="32"/>
        <v>October</v>
      </c>
      <c r="M59" s="169" t="str">
        <f t="shared" si="32"/>
        <v>November</v>
      </c>
      <c r="N59" s="169" t="str">
        <f t="shared" si="32"/>
        <v>December</v>
      </c>
      <c r="O59" s="169" t="str">
        <f t="shared" si="32"/>
        <v>January</v>
      </c>
      <c r="P59" s="169" t="str">
        <f t="shared" si="32"/>
        <v>February</v>
      </c>
      <c r="Q59" s="169" t="str">
        <f t="shared" si="32"/>
        <v>March</v>
      </c>
      <c r="R59" s="169" t="str">
        <f t="shared" si="32"/>
        <v>April</v>
      </c>
      <c r="S59" s="169" t="str">
        <f t="shared" si="32"/>
        <v>May</v>
      </c>
      <c r="T59" s="169" t="str">
        <f t="shared" si="32"/>
        <v>June</v>
      </c>
      <c r="U59" s="169" t="str">
        <f t="shared" si="32"/>
        <v>July</v>
      </c>
      <c r="V59" s="169" t="str">
        <f t="shared" si="31"/>
        <v>August</v>
      </c>
      <c r="W59" s="169" t="str">
        <f t="shared" ref="W59:AH59" si="33">W51</f>
        <v>September</v>
      </c>
      <c r="X59" s="169" t="str">
        <f t="shared" ref="X59:AG59" si="34">X51</f>
        <v>October</v>
      </c>
      <c r="Y59" s="169" t="str">
        <f t="shared" si="34"/>
        <v>November</v>
      </c>
      <c r="Z59" s="169" t="str">
        <f t="shared" si="34"/>
        <v>December</v>
      </c>
      <c r="AA59" s="169" t="str">
        <f t="shared" si="34"/>
        <v xml:space="preserve">January </v>
      </c>
      <c r="AB59" s="169" t="str">
        <f t="shared" si="34"/>
        <v>February</v>
      </c>
      <c r="AC59" s="169" t="str">
        <f t="shared" si="34"/>
        <v>March</v>
      </c>
      <c r="AD59" s="169" t="str">
        <f t="shared" si="34"/>
        <v>April</v>
      </c>
      <c r="AE59" s="169" t="str">
        <f t="shared" si="34"/>
        <v>May</v>
      </c>
      <c r="AF59" s="169" t="str">
        <f t="shared" si="34"/>
        <v>June</v>
      </c>
      <c r="AG59" s="169" t="str">
        <f t="shared" si="34"/>
        <v>July</v>
      </c>
      <c r="AH59" s="169" t="str">
        <f t="shared" si="33"/>
        <v>August</v>
      </c>
    </row>
    <row r="60" spans="1:34" x14ac:dyDescent="0.25">
      <c r="A60" s="170" t="s">
        <v>31</v>
      </c>
      <c r="B60" s="103">
        <v>0.93400000000000005</v>
      </c>
      <c r="C60" s="103">
        <v>0.92300000000000004</v>
      </c>
      <c r="D60" s="103">
        <v>0.86599999999999999</v>
      </c>
      <c r="E60" s="103">
        <v>0.95699999999999996</v>
      </c>
      <c r="F60" s="103">
        <v>0.94</v>
      </c>
      <c r="G60" s="103">
        <v>0.88700000000000001</v>
      </c>
      <c r="H60" s="103">
        <v>0.96899999999999997</v>
      </c>
      <c r="I60" s="103">
        <v>0.91700000000000004</v>
      </c>
      <c r="J60" s="103">
        <v>0.85499999999999998</v>
      </c>
      <c r="K60" s="103">
        <v>0.89100000000000001</v>
      </c>
      <c r="L60" s="103">
        <v>0.94699999999999995</v>
      </c>
      <c r="M60" s="103">
        <v>0.97499999999999998</v>
      </c>
      <c r="N60" s="103">
        <v>0.95399999999999996</v>
      </c>
      <c r="O60" s="103">
        <v>0.95099999999999996</v>
      </c>
      <c r="P60" s="103">
        <v>0.96299999999999997</v>
      </c>
      <c r="Q60" s="103">
        <v>0.99099999999999999</v>
      </c>
      <c r="R60" s="103">
        <v>0.99</v>
      </c>
      <c r="S60" s="103">
        <v>1.012</v>
      </c>
      <c r="T60" s="103">
        <v>0.97799999999999998</v>
      </c>
      <c r="U60" s="103">
        <v>0.97399999999999998</v>
      </c>
      <c r="V60" s="103">
        <v>0.97399999999999998</v>
      </c>
      <c r="W60" s="103">
        <v>0.93300000000000005</v>
      </c>
      <c r="X60" s="103">
        <v>0.97</v>
      </c>
      <c r="Y60" s="103">
        <v>0.98699999999999999</v>
      </c>
      <c r="Z60" s="103">
        <v>0.996</v>
      </c>
      <c r="AA60" s="103">
        <v>0.96799999999999997</v>
      </c>
      <c r="AB60" s="103">
        <v>0.92400000000000004</v>
      </c>
      <c r="AC60" s="103">
        <v>0.995</v>
      </c>
      <c r="AD60" s="103">
        <v>0.998</v>
      </c>
      <c r="AE60" s="103">
        <v>0.97599999999999998</v>
      </c>
      <c r="AF60" s="103">
        <v>0.97599999999999998</v>
      </c>
      <c r="AG60" s="103">
        <v>0.97499999999999998</v>
      </c>
      <c r="AH60" s="103">
        <v>0.95899999999999996</v>
      </c>
    </row>
    <row r="61" spans="1:34" x14ac:dyDescent="0.25">
      <c r="A61" s="170" t="s">
        <v>32</v>
      </c>
      <c r="B61" s="110">
        <v>0.90200000000000002</v>
      </c>
      <c r="C61" s="110">
        <v>0.71</v>
      </c>
      <c r="D61" s="110">
        <v>0.70799999999999996</v>
      </c>
      <c r="E61" s="110">
        <v>0.69</v>
      </c>
      <c r="F61" s="110">
        <v>0.84799999999999998</v>
      </c>
      <c r="G61" s="110">
        <v>0.77900000000000003</v>
      </c>
      <c r="H61" s="110">
        <v>0.72</v>
      </c>
      <c r="I61" s="110">
        <v>0.80800000000000005</v>
      </c>
      <c r="J61" s="110">
        <v>0.78200000000000003</v>
      </c>
      <c r="K61" s="110">
        <v>0.70799999999999996</v>
      </c>
      <c r="L61" s="110">
        <v>0.83299999999999996</v>
      </c>
      <c r="M61" s="110">
        <v>0.79200000000000004</v>
      </c>
      <c r="N61" s="110">
        <v>0.871</v>
      </c>
      <c r="O61" s="115">
        <v>0.90100000000000002</v>
      </c>
      <c r="P61" s="115">
        <v>0.84799999999999998</v>
      </c>
      <c r="Q61" s="115">
        <v>0.91900000000000004</v>
      </c>
      <c r="R61" s="115">
        <v>0.84</v>
      </c>
      <c r="S61" s="115">
        <v>0.85199999999999998</v>
      </c>
      <c r="T61" s="115">
        <v>0.93300000000000005</v>
      </c>
      <c r="U61" s="115">
        <v>0.97199999999999998</v>
      </c>
      <c r="V61" s="115">
        <v>0.83499999999999996</v>
      </c>
      <c r="W61" s="115">
        <v>0.84299999999999997</v>
      </c>
      <c r="X61" s="115">
        <v>0.78500000000000003</v>
      </c>
      <c r="Y61" s="115">
        <v>0.76700000000000002</v>
      </c>
      <c r="Z61" s="115">
        <v>0.83899999999999997</v>
      </c>
      <c r="AA61" s="115">
        <v>0.86599999999999999</v>
      </c>
      <c r="AB61" s="115">
        <v>0.93500000000000005</v>
      </c>
      <c r="AC61" s="115">
        <v>0.91</v>
      </c>
      <c r="AD61" s="115">
        <v>0.84299999999999997</v>
      </c>
      <c r="AE61" s="115">
        <v>0.77200000000000002</v>
      </c>
      <c r="AF61" s="115">
        <v>0.81499999999999995</v>
      </c>
      <c r="AG61" s="115">
        <v>0.73799999999999999</v>
      </c>
      <c r="AH61" s="115">
        <v>0.81100000000000005</v>
      </c>
    </row>
    <row r="62" spans="1:34" x14ac:dyDescent="0.25">
      <c r="A62" s="170" t="s">
        <v>33</v>
      </c>
      <c r="B62" s="103">
        <v>1</v>
      </c>
      <c r="C62" s="103">
        <v>1.0029999999999999</v>
      </c>
      <c r="D62" s="103">
        <v>0.98299999999999998</v>
      </c>
      <c r="E62" s="103">
        <v>1.0009999999999999</v>
      </c>
      <c r="F62" s="103">
        <v>1.0009999999999999</v>
      </c>
      <c r="G62" s="103">
        <v>1</v>
      </c>
      <c r="H62" s="103">
        <v>1</v>
      </c>
      <c r="I62" s="103">
        <v>1.1120000000000001</v>
      </c>
      <c r="J62" s="103">
        <v>0.83199999999999996</v>
      </c>
      <c r="K62" s="103">
        <v>0.91</v>
      </c>
      <c r="L62" s="103">
        <v>0.89300000000000002</v>
      </c>
      <c r="M62" s="103">
        <v>0.96699999999999997</v>
      </c>
      <c r="N62" s="103">
        <v>0.97799999999999998</v>
      </c>
      <c r="O62" s="103">
        <v>0.97899999999999998</v>
      </c>
      <c r="P62" s="103">
        <v>0.95099999999999996</v>
      </c>
      <c r="Q62" s="103">
        <v>0.97899999999999998</v>
      </c>
      <c r="R62" s="103">
        <v>0.98899999999999999</v>
      </c>
      <c r="S62" s="103">
        <v>0.98899999999999999</v>
      </c>
      <c r="T62" s="103">
        <v>1</v>
      </c>
      <c r="U62" s="103">
        <v>1</v>
      </c>
      <c r="V62" s="103">
        <v>0.94699999999999995</v>
      </c>
      <c r="W62" s="103">
        <v>0.97799999999999998</v>
      </c>
      <c r="X62" s="103">
        <v>1</v>
      </c>
      <c r="Y62" s="103">
        <v>1</v>
      </c>
      <c r="Z62" s="103">
        <v>0.96399999999999997</v>
      </c>
      <c r="AA62" s="103">
        <v>0.95699999999999996</v>
      </c>
      <c r="AB62" s="103">
        <v>0.96399999999999997</v>
      </c>
      <c r="AC62" s="103">
        <v>0.97399999999999998</v>
      </c>
      <c r="AD62" s="103">
        <v>0.98699999999999999</v>
      </c>
      <c r="AE62" s="103">
        <v>1</v>
      </c>
      <c r="AF62" s="103">
        <v>0.97799999999999998</v>
      </c>
      <c r="AG62" s="103">
        <v>1</v>
      </c>
      <c r="AH62" s="103">
        <v>0.98399999999999999</v>
      </c>
    </row>
    <row r="63" spans="1:34" x14ac:dyDescent="0.25">
      <c r="A63" s="170" t="s">
        <v>34</v>
      </c>
      <c r="B63" s="103">
        <v>1</v>
      </c>
      <c r="C63" s="103">
        <v>0.93500000000000005</v>
      </c>
      <c r="D63" s="103">
        <v>0.96399999999999997</v>
      </c>
      <c r="E63" s="103">
        <v>0.96799999999999997</v>
      </c>
      <c r="F63" s="103">
        <v>0.96699999999999997</v>
      </c>
      <c r="G63" s="103">
        <v>0.999</v>
      </c>
      <c r="H63" s="103">
        <v>1.032</v>
      </c>
      <c r="I63" s="103">
        <v>0.93100000000000005</v>
      </c>
      <c r="J63" s="103">
        <v>0.80600000000000005</v>
      </c>
      <c r="K63" s="103">
        <v>0.83299999999999996</v>
      </c>
      <c r="L63" s="103">
        <v>0.80200000000000005</v>
      </c>
      <c r="M63" s="103">
        <v>0.9</v>
      </c>
      <c r="N63" s="103">
        <v>0.77400000000000002</v>
      </c>
      <c r="O63" s="103">
        <v>0.89900000000000002</v>
      </c>
      <c r="P63" s="103">
        <v>0.96599999999999997</v>
      </c>
      <c r="Q63" s="103">
        <v>0.86899999999999999</v>
      </c>
      <c r="R63" s="103">
        <v>1</v>
      </c>
      <c r="S63" s="103">
        <v>1</v>
      </c>
      <c r="T63" s="103">
        <v>0.96399999999999997</v>
      </c>
      <c r="U63" s="103">
        <v>0.93500000000000005</v>
      </c>
      <c r="V63" s="103">
        <v>0.96799999999999997</v>
      </c>
      <c r="W63" s="103">
        <v>0.93300000000000005</v>
      </c>
      <c r="X63" s="103">
        <v>0.90400000000000003</v>
      </c>
      <c r="Y63" s="103">
        <v>0.9</v>
      </c>
      <c r="Z63" s="103">
        <v>0.872</v>
      </c>
      <c r="AA63" s="103">
        <v>1.0149999999999999</v>
      </c>
      <c r="AB63" s="103">
        <v>0.78600000000000003</v>
      </c>
      <c r="AC63" s="103">
        <v>1</v>
      </c>
      <c r="AD63" s="103">
        <v>0.96499999999999997</v>
      </c>
      <c r="AE63" s="103">
        <v>1</v>
      </c>
      <c r="AF63" s="103">
        <v>0.93300000000000005</v>
      </c>
      <c r="AG63" s="103">
        <v>0.77400000000000002</v>
      </c>
      <c r="AH63" s="103">
        <v>0.76200000000000001</v>
      </c>
    </row>
    <row r="64" spans="1:34" x14ac:dyDescent="0.25">
      <c r="A64" s="171" t="s">
        <v>142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</row>
    <row r="65" spans="1:34" x14ac:dyDescent="0.25">
      <c r="A65" s="172" t="s">
        <v>143</v>
      </c>
      <c r="B65" s="104">
        <v>8</v>
      </c>
      <c r="C65" s="104">
        <v>8</v>
      </c>
      <c r="D65" s="104">
        <v>8</v>
      </c>
      <c r="E65" s="104">
        <v>8</v>
      </c>
      <c r="F65" s="104">
        <v>8</v>
      </c>
      <c r="G65" s="104">
        <v>8</v>
      </c>
      <c r="H65" s="104">
        <v>8</v>
      </c>
      <c r="I65" s="104">
        <v>8</v>
      </c>
      <c r="J65" s="104">
        <v>8</v>
      </c>
      <c r="K65" s="104">
        <v>8</v>
      </c>
      <c r="L65" s="104">
        <v>8</v>
      </c>
      <c r="M65" s="104">
        <v>8</v>
      </c>
      <c r="N65" s="104">
        <v>8</v>
      </c>
      <c r="O65" s="104">
        <v>8</v>
      </c>
      <c r="P65" s="104">
        <v>8</v>
      </c>
      <c r="Q65" s="104">
        <v>8</v>
      </c>
      <c r="R65" s="104">
        <v>8</v>
      </c>
      <c r="S65" s="104">
        <v>8</v>
      </c>
      <c r="T65" s="104">
        <v>8</v>
      </c>
      <c r="U65" s="104">
        <v>8</v>
      </c>
      <c r="V65" s="104">
        <v>8</v>
      </c>
      <c r="W65" s="104">
        <v>8</v>
      </c>
      <c r="X65" s="104">
        <v>8</v>
      </c>
      <c r="Y65" s="104">
        <v>8</v>
      </c>
      <c r="Z65" s="104">
        <v>8</v>
      </c>
      <c r="AA65" s="104">
        <v>8</v>
      </c>
      <c r="AB65" s="104">
        <v>8</v>
      </c>
      <c r="AC65" s="104">
        <v>8</v>
      </c>
      <c r="AD65" s="104">
        <v>8</v>
      </c>
      <c r="AE65" s="104">
        <v>8</v>
      </c>
      <c r="AF65" s="104">
        <v>8</v>
      </c>
      <c r="AG65" s="104">
        <v>8</v>
      </c>
      <c r="AH65" s="104">
        <v>8</v>
      </c>
    </row>
    <row r="67" spans="1:34" x14ac:dyDescent="0.25">
      <c r="A67" s="168" t="s">
        <v>57</v>
      </c>
      <c r="B67" s="169" t="str">
        <f t="shared" ref="B67:G67" si="35">B59</f>
        <v>Nov</v>
      </c>
      <c r="C67" s="169" t="str">
        <f t="shared" si="35"/>
        <v>Jan</v>
      </c>
      <c r="D67" s="169" t="str">
        <f t="shared" si="35"/>
        <v>Feb</v>
      </c>
      <c r="E67" s="169" t="str">
        <f t="shared" si="35"/>
        <v>Mar</v>
      </c>
      <c r="F67" s="169" t="str">
        <f t="shared" si="35"/>
        <v>Apr</v>
      </c>
      <c r="G67" s="169" t="str">
        <f t="shared" si="35"/>
        <v>May</v>
      </c>
      <c r="H67" s="169" t="str">
        <f t="shared" ref="H67:V67" si="36">H59</f>
        <v>June</v>
      </c>
      <c r="I67" s="169" t="str">
        <f t="shared" ref="I67:U67" si="37">I59</f>
        <v>July</v>
      </c>
      <c r="J67" s="169" t="str">
        <f t="shared" si="37"/>
        <v>August</v>
      </c>
      <c r="K67" s="169" t="str">
        <f t="shared" si="37"/>
        <v>September</v>
      </c>
      <c r="L67" s="169" t="str">
        <f t="shared" si="37"/>
        <v>October</v>
      </c>
      <c r="M67" s="169" t="str">
        <f t="shared" si="37"/>
        <v>November</v>
      </c>
      <c r="N67" s="169" t="str">
        <f t="shared" si="37"/>
        <v>December</v>
      </c>
      <c r="O67" s="169" t="str">
        <f t="shared" si="37"/>
        <v>January</v>
      </c>
      <c r="P67" s="169" t="str">
        <f t="shared" si="37"/>
        <v>February</v>
      </c>
      <c r="Q67" s="169" t="str">
        <f t="shared" si="37"/>
        <v>March</v>
      </c>
      <c r="R67" s="169" t="str">
        <f t="shared" si="37"/>
        <v>April</v>
      </c>
      <c r="S67" s="169" t="str">
        <f t="shared" si="37"/>
        <v>May</v>
      </c>
      <c r="T67" s="169" t="str">
        <f t="shared" si="37"/>
        <v>June</v>
      </c>
      <c r="U67" s="169" t="str">
        <f t="shared" si="37"/>
        <v>July</v>
      </c>
      <c r="V67" s="169" t="str">
        <f t="shared" si="36"/>
        <v>August</v>
      </c>
      <c r="W67" s="169" t="str">
        <f t="shared" ref="W67:AH67" si="38">W59</f>
        <v>September</v>
      </c>
      <c r="X67" s="169" t="str">
        <f t="shared" ref="X67:AG67" si="39">X59</f>
        <v>October</v>
      </c>
      <c r="Y67" s="169" t="str">
        <f t="shared" si="39"/>
        <v>November</v>
      </c>
      <c r="Z67" s="169" t="str">
        <f t="shared" si="39"/>
        <v>December</v>
      </c>
      <c r="AA67" s="169" t="str">
        <f t="shared" si="39"/>
        <v xml:space="preserve">January </v>
      </c>
      <c r="AB67" s="169" t="str">
        <f t="shared" si="39"/>
        <v>February</v>
      </c>
      <c r="AC67" s="169" t="str">
        <f t="shared" si="39"/>
        <v>March</v>
      </c>
      <c r="AD67" s="169" t="str">
        <f t="shared" si="39"/>
        <v>April</v>
      </c>
      <c r="AE67" s="169" t="str">
        <f t="shared" si="39"/>
        <v>May</v>
      </c>
      <c r="AF67" s="169" t="str">
        <f t="shared" si="39"/>
        <v>June</v>
      </c>
      <c r="AG67" s="169" t="str">
        <f t="shared" si="39"/>
        <v>July</v>
      </c>
      <c r="AH67" s="169" t="str">
        <f t="shared" si="38"/>
        <v>August</v>
      </c>
    </row>
    <row r="68" spans="1:34" x14ac:dyDescent="0.25">
      <c r="A68" s="170" t="s">
        <v>31</v>
      </c>
      <c r="B68" s="103">
        <v>0.68</v>
      </c>
      <c r="C68" s="103">
        <v>0.71899999999999997</v>
      </c>
      <c r="D68" s="103">
        <v>0.61799999999999999</v>
      </c>
      <c r="E68" s="103">
        <v>0.44600000000000001</v>
      </c>
      <c r="F68" s="103">
        <v>0.71599999999999997</v>
      </c>
      <c r="G68" s="103">
        <v>0.64100000000000001</v>
      </c>
      <c r="H68" s="103">
        <v>0.93899999999999995</v>
      </c>
      <c r="I68" s="103">
        <v>0.73599999999999999</v>
      </c>
      <c r="J68" s="103">
        <v>0.71499999999999997</v>
      </c>
      <c r="K68" s="103">
        <v>0.72099999999999997</v>
      </c>
      <c r="L68" s="103">
        <v>0.80500000000000005</v>
      </c>
      <c r="M68" s="103">
        <v>0.82799999999999996</v>
      </c>
      <c r="N68" s="103">
        <v>0.85</v>
      </c>
      <c r="O68" s="103">
        <v>0.80400000000000005</v>
      </c>
      <c r="P68" s="103">
        <v>0.66600000000000004</v>
      </c>
      <c r="Q68" s="103">
        <v>0.71699999999999997</v>
      </c>
      <c r="R68" s="103">
        <v>0.87</v>
      </c>
      <c r="S68" s="103">
        <v>0.80300000000000005</v>
      </c>
      <c r="T68" s="103">
        <v>0.71</v>
      </c>
      <c r="U68" s="103">
        <v>0.74099999999999999</v>
      </c>
      <c r="V68" s="103">
        <v>0.72399999999999998</v>
      </c>
      <c r="W68" s="103">
        <v>0.68899999999999995</v>
      </c>
      <c r="X68" s="103">
        <v>0.68400000000000005</v>
      </c>
      <c r="Y68" s="103">
        <v>0.88400000000000001</v>
      </c>
      <c r="Z68" s="103">
        <v>0.88500000000000001</v>
      </c>
      <c r="AA68" s="103">
        <v>0.80200000000000005</v>
      </c>
      <c r="AB68" s="103">
        <v>0.85399999999999998</v>
      </c>
      <c r="AC68" s="103">
        <v>0.88500000000000001</v>
      </c>
      <c r="AD68" s="103">
        <v>0.74299999999999999</v>
      </c>
      <c r="AE68" s="103">
        <v>0.91100000000000003</v>
      </c>
      <c r="AF68" s="103">
        <v>0.90900000000000003</v>
      </c>
      <c r="AG68" s="103">
        <v>0.80300000000000005</v>
      </c>
      <c r="AH68" s="103">
        <v>0.83499999999999996</v>
      </c>
    </row>
    <row r="69" spans="1:34" x14ac:dyDescent="0.25">
      <c r="A69" s="170" t="s">
        <v>32</v>
      </c>
      <c r="B69" s="103">
        <v>0.55500000000000005</v>
      </c>
      <c r="C69" s="103">
        <v>0.68400000000000005</v>
      </c>
      <c r="D69" s="103">
        <v>0.69699999999999995</v>
      </c>
      <c r="E69" s="103">
        <v>0.68899999999999995</v>
      </c>
      <c r="F69" s="103">
        <v>0.82299999999999995</v>
      </c>
      <c r="G69" s="103">
        <v>0.65800000000000003</v>
      </c>
      <c r="H69" s="103">
        <v>0.63100000000000001</v>
      </c>
      <c r="I69" s="103">
        <v>0.63700000000000001</v>
      </c>
      <c r="J69" s="103">
        <v>0.64300000000000002</v>
      </c>
      <c r="K69" s="103">
        <v>0.69099999999999995</v>
      </c>
      <c r="L69" s="103">
        <v>0.72699999999999998</v>
      </c>
      <c r="M69" s="103">
        <v>0.80100000000000005</v>
      </c>
      <c r="N69" s="103">
        <v>0.71099999999999997</v>
      </c>
      <c r="O69" s="103">
        <v>0.875</v>
      </c>
      <c r="P69" s="103">
        <v>0.94499999999999995</v>
      </c>
      <c r="Q69" s="103">
        <v>0.90900000000000003</v>
      </c>
      <c r="R69" s="103">
        <v>0.80900000000000005</v>
      </c>
      <c r="S69" s="103">
        <v>0.92900000000000005</v>
      </c>
      <c r="T69" s="103">
        <v>1.0740000000000001</v>
      </c>
      <c r="U69" s="103">
        <v>0.80800000000000005</v>
      </c>
      <c r="V69" s="103">
        <v>0.877</v>
      </c>
      <c r="W69" s="103">
        <v>0.96299999999999997</v>
      </c>
      <c r="X69" s="103">
        <v>0.95199999999999996</v>
      </c>
      <c r="Y69" s="103">
        <v>0.95499999999999996</v>
      </c>
      <c r="Z69" s="103">
        <v>1.0089999999999999</v>
      </c>
      <c r="AA69" s="103">
        <v>0.999</v>
      </c>
      <c r="AB69" s="103">
        <v>1.1060000000000001</v>
      </c>
      <c r="AC69" s="103">
        <v>1.028</v>
      </c>
      <c r="AD69" s="103">
        <v>0.93600000000000005</v>
      </c>
      <c r="AE69" s="103">
        <v>1.004</v>
      </c>
      <c r="AF69" s="103">
        <v>0.95</v>
      </c>
      <c r="AG69" s="103">
        <v>0.99299999999999999</v>
      </c>
      <c r="AH69" s="103">
        <v>1</v>
      </c>
    </row>
    <row r="70" spans="1:34" x14ac:dyDescent="0.25">
      <c r="A70" s="170" t="s">
        <v>33</v>
      </c>
      <c r="B70" s="103">
        <v>0.71</v>
      </c>
      <c r="C70" s="103">
        <v>0.82199999999999995</v>
      </c>
      <c r="D70" s="103">
        <v>0.80600000000000005</v>
      </c>
      <c r="E70" s="103">
        <v>0.71870000000000001</v>
      </c>
      <c r="F70" s="103">
        <v>0.75800000000000001</v>
      </c>
      <c r="G70" s="103">
        <v>0.92100000000000004</v>
      </c>
      <c r="H70" s="103">
        <v>0.91800000000000004</v>
      </c>
      <c r="I70" s="103">
        <v>0.92700000000000005</v>
      </c>
      <c r="J70" s="103">
        <v>0.96399999999999997</v>
      </c>
      <c r="K70" s="103">
        <v>0.89500000000000002</v>
      </c>
      <c r="L70" s="103">
        <v>0.96899999999999997</v>
      </c>
      <c r="M70" s="103">
        <v>0.98399999999999999</v>
      </c>
      <c r="N70" s="103">
        <v>0.95299999999999996</v>
      </c>
      <c r="O70" s="103">
        <v>0.92700000000000005</v>
      </c>
      <c r="P70" s="103">
        <v>0.89700000000000002</v>
      </c>
      <c r="Q70" s="103">
        <v>0.86299999999999999</v>
      </c>
      <c r="R70" s="103">
        <v>0.91700000000000004</v>
      </c>
      <c r="S70" s="103">
        <v>0.91700000000000004</v>
      </c>
      <c r="T70" s="103">
        <v>0.90800000000000003</v>
      </c>
      <c r="U70" s="103">
        <v>0.92700000000000005</v>
      </c>
      <c r="V70" s="103">
        <v>0.97599999999999998</v>
      </c>
      <c r="W70" s="103">
        <v>0.97499999999999998</v>
      </c>
      <c r="X70" s="103">
        <v>1.0149999999999999</v>
      </c>
      <c r="Y70" s="103">
        <v>0.96699999999999997</v>
      </c>
      <c r="Z70" s="103">
        <v>0.92700000000000005</v>
      </c>
      <c r="AA70" s="103">
        <v>0.93500000000000005</v>
      </c>
      <c r="AB70" s="103">
        <v>0.91500000000000004</v>
      </c>
      <c r="AC70" s="103">
        <v>0.96</v>
      </c>
      <c r="AD70" s="103">
        <v>0.98299999999999998</v>
      </c>
      <c r="AE70" s="103">
        <v>0.98099999999999998</v>
      </c>
      <c r="AF70" s="103">
        <v>0.93300000000000005</v>
      </c>
      <c r="AG70" s="103">
        <v>0.94599999999999995</v>
      </c>
      <c r="AH70" s="103">
        <v>0.93500000000000005</v>
      </c>
    </row>
    <row r="71" spans="1:34" x14ac:dyDescent="0.25">
      <c r="A71" s="170" t="s">
        <v>34</v>
      </c>
      <c r="B71" s="103">
        <v>0.95499999999999996</v>
      </c>
      <c r="C71" s="103">
        <v>0.94599999999999995</v>
      </c>
      <c r="D71" s="103">
        <v>0.90700000000000003</v>
      </c>
      <c r="E71" s="103">
        <v>0.90300000000000002</v>
      </c>
      <c r="F71" s="103">
        <v>1.105</v>
      </c>
      <c r="G71" s="103">
        <v>0.91900000000000004</v>
      </c>
      <c r="H71" s="103">
        <v>0.99099999999999999</v>
      </c>
      <c r="I71" s="103">
        <v>0.878</v>
      </c>
      <c r="J71" s="103">
        <v>0.91900000000000004</v>
      </c>
      <c r="K71" s="103">
        <v>1.0169999999999999</v>
      </c>
      <c r="L71" s="103">
        <v>0.97599999999999998</v>
      </c>
      <c r="M71" s="103">
        <v>1.004</v>
      </c>
      <c r="N71" s="103">
        <v>0.97399999999999998</v>
      </c>
      <c r="O71" s="103">
        <v>1.0640000000000001</v>
      </c>
      <c r="P71" s="103">
        <v>1</v>
      </c>
      <c r="Q71" s="103">
        <v>1.0649999999999999</v>
      </c>
      <c r="R71" s="103">
        <v>1</v>
      </c>
      <c r="S71" s="103">
        <v>0.93300000000000005</v>
      </c>
      <c r="T71" s="103">
        <v>1.05</v>
      </c>
      <c r="U71" s="103">
        <v>1.1439999999999999</v>
      </c>
      <c r="V71" s="103">
        <v>1.032</v>
      </c>
      <c r="W71" s="103">
        <v>1.41</v>
      </c>
      <c r="X71" s="103">
        <v>1.0629999999999999</v>
      </c>
      <c r="Y71" s="103">
        <v>0.83399999999999996</v>
      </c>
      <c r="Z71" s="103">
        <v>0.90300000000000002</v>
      </c>
      <c r="AA71" s="103">
        <v>0.94699999999999995</v>
      </c>
      <c r="AB71" s="103">
        <v>0.92900000000000005</v>
      </c>
      <c r="AC71" s="103">
        <v>0.95899999999999996</v>
      </c>
      <c r="AD71" s="103">
        <v>0.85199999999999998</v>
      </c>
      <c r="AE71" s="103">
        <v>1.075</v>
      </c>
      <c r="AF71" s="103">
        <v>1.087</v>
      </c>
      <c r="AG71" s="103">
        <v>1.01</v>
      </c>
      <c r="AH71" s="103">
        <v>0.98899999999999999</v>
      </c>
    </row>
    <row r="72" spans="1:34" x14ac:dyDescent="0.25">
      <c r="A72" s="171" t="s">
        <v>142</v>
      </c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</row>
    <row r="73" spans="1:34" x14ac:dyDescent="0.25">
      <c r="A73" s="172" t="s">
        <v>143</v>
      </c>
      <c r="B73" s="104">
        <v>28</v>
      </c>
      <c r="C73" s="104">
        <v>28</v>
      </c>
      <c r="D73" s="104">
        <v>28</v>
      </c>
      <c r="E73" s="104">
        <v>28</v>
      </c>
      <c r="F73" s="104">
        <v>28</v>
      </c>
      <c r="G73" s="104">
        <v>28</v>
      </c>
      <c r="H73" s="104">
        <v>28</v>
      </c>
      <c r="I73" s="104">
        <v>28</v>
      </c>
      <c r="J73" s="104">
        <v>28</v>
      </c>
      <c r="K73" s="104">
        <v>28</v>
      </c>
      <c r="L73" s="104">
        <v>28</v>
      </c>
      <c r="M73" s="104">
        <v>28</v>
      </c>
      <c r="N73" s="104">
        <v>28</v>
      </c>
      <c r="O73" s="104">
        <v>28</v>
      </c>
      <c r="P73" s="104">
        <v>28</v>
      </c>
      <c r="Q73" s="104">
        <v>28</v>
      </c>
      <c r="R73" s="104">
        <v>28</v>
      </c>
      <c r="S73" s="104">
        <v>28</v>
      </c>
      <c r="T73" s="104">
        <v>28</v>
      </c>
      <c r="U73" s="104">
        <v>28</v>
      </c>
      <c r="V73" s="104">
        <v>28</v>
      </c>
      <c r="W73" s="104">
        <v>28</v>
      </c>
      <c r="X73" s="104">
        <v>28</v>
      </c>
      <c r="Y73" s="104">
        <v>28</v>
      </c>
      <c r="Z73" s="104">
        <v>28</v>
      </c>
      <c r="AA73" s="104">
        <v>28</v>
      </c>
      <c r="AB73" s="104">
        <v>28</v>
      </c>
      <c r="AC73" s="104">
        <v>28</v>
      </c>
      <c r="AD73" s="104">
        <v>28</v>
      </c>
      <c r="AE73" s="104">
        <v>28</v>
      </c>
      <c r="AF73" s="104">
        <v>28</v>
      </c>
      <c r="AG73" s="104">
        <v>28</v>
      </c>
      <c r="AH73" s="104">
        <v>28</v>
      </c>
    </row>
    <row r="75" spans="1:34" x14ac:dyDescent="0.25">
      <c r="A75" s="168" t="s">
        <v>60</v>
      </c>
      <c r="B75" s="169" t="str">
        <f t="shared" ref="B75:G75" si="40">B67</f>
        <v>Nov</v>
      </c>
      <c r="C75" s="169" t="str">
        <f t="shared" si="40"/>
        <v>Jan</v>
      </c>
      <c r="D75" s="169" t="str">
        <f t="shared" si="40"/>
        <v>Feb</v>
      </c>
      <c r="E75" s="169" t="str">
        <f t="shared" si="40"/>
        <v>Mar</v>
      </c>
      <c r="F75" s="169" t="str">
        <f t="shared" si="40"/>
        <v>Apr</v>
      </c>
      <c r="G75" s="169" t="str">
        <f t="shared" si="40"/>
        <v>May</v>
      </c>
      <c r="H75" s="169" t="str">
        <f t="shared" ref="H75:V75" si="41">H67</f>
        <v>June</v>
      </c>
      <c r="I75" s="169" t="str">
        <f t="shared" ref="I75:U75" si="42">I67</f>
        <v>July</v>
      </c>
      <c r="J75" s="169" t="str">
        <f t="shared" si="42"/>
        <v>August</v>
      </c>
      <c r="K75" s="169" t="str">
        <f t="shared" si="42"/>
        <v>September</v>
      </c>
      <c r="L75" s="169" t="str">
        <f t="shared" si="42"/>
        <v>October</v>
      </c>
      <c r="M75" s="169" t="str">
        <f t="shared" si="42"/>
        <v>November</v>
      </c>
      <c r="N75" s="169" t="str">
        <f t="shared" si="42"/>
        <v>December</v>
      </c>
      <c r="O75" s="169" t="str">
        <f t="shared" si="42"/>
        <v>January</v>
      </c>
      <c r="P75" s="169" t="str">
        <f t="shared" si="42"/>
        <v>February</v>
      </c>
      <c r="Q75" s="169" t="str">
        <f t="shared" si="42"/>
        <v>March</v>
      </c>
      <c r="R75" s="169" t="str">
        <f t="shared" si="42"/>
        <v>April</v>
      </c>
      <c r="S75" s="169" t="str">
        <f t="shared" si="42"/>
        <v>May</v>
      </c>
      <c r="T75" s="169" t="str">
        <f t="shared" si="42"/>
        <v>June</v>
      </c>
      <c r="U75" s="169" t="str">
        <f t="shared" si="42"/>
        <v>July</v>
      </c>
      <c r="V75" s="169" t="str">
        <f t="shared" si="41"/>
        <v>August</v>
      </c>
      <c r="W75" s="169" t="str">
        <f t="shared" ref="W75:AH75" si="43">W67</f>
        <v>September</v>
      </c>
      <c r="X75" s="169" t="str">
        <f t="shared" ref="X75:AG75" si="44">X67</f>
        <v>October</v>
      </c>
      <c r="Y75" s="169" t="str">
        <f t="shared" si="44"/>
        <v>November</v>
      </c>
      <c r="Z75" s="169" t="str">
        <f t="shared" si="44"/>
        <v>December</v>
      </c>
      <c r="AA75" s="169" t="str">
        <f t="shared" si="44"/>
        <v xml:space="preserve">January </v>
      </c>
      <c r="AB75" s="169" t="str">
        <f t="shared" si="44"/>
        <v>February</v>
      </c>
      <c r="AC75" s="169" t="str">
        <f t="shared" si="44"/>
        <v>March</v>
      </c>
      <c r="AD75" s="169" t="str">
        <f t="shared" si="44"/>
        <v>April</v>
      </c>
      <c r="AE75" s="169" t="str">
        <f t="shared" si="44"/>
        <v>May</v>
      </c>
      <c r="AF75" s="169" t="str">
        <f t="shared" si="44"/>
        <v>June</v>
      </c>
      <c r="AG75" s="169" t="str">
        <f t="shared" si="44"/>
        <v>July</v>
      </c>
      <c r="AH75" s="169" t="str">
        <f t="shared" si="43"/>
        <v>August</v>
      </c>
    </row>
    <row r="76" spans="1:34" x14ac:dyDescent="0.25">
      <c r="A76" s="170" t="s">
        <v>31</v>
      </c>
      <c r="B76" s="103">
        <v>0.627</v>
      </c>
      <c r="C76" s="103">
        <v>0.89500000000000002</v>
      </c>
      <c r="D76" s="103">
        <v>0.82899999999999996</v>
      </c>
      <c r="E76" s="103">
        <v>0.873</v>
      </c>
      <c r="F76" s="103">
        <v>0.84699999999999998</v>
      </c>
      <c r="G76" s="103">
        <v>0.90500000000000003</v>
      </c>
      <c r="H76" s="103">
        <v>0.81100000000000005</v>
      </c>
      <c r="I76" s="103">
        <v>0.80400000000000005</v>
      </c>
      <c r="J76" s="103">
        <v>0.86099999999999999</v>
      </c>
      <c r="K76" s="103">
        <v>0.79400000000000004</v>
      </c>
      <c r="L76" s="103">
        <v>0.79600000000000004</v>
      </c>
      <c r="M76" s="103">
        <v>0.78900000000000003</v>
      </c>
      <c r="N76" s="103">
        <v>0.751</v>
      </c>
      <c r="O76" s="103">
        <v>0.77</v>
      </c>
      <c r="P76" s="103">
        <v>0.872</v>
      </c>
      <c r="Q76" s="103">
        <v>0.71099999999999997</v>
      </c>
      <c r="R76" s="103">
        <v>0.86899999999999999</v>
      </c>
      <c r="S76" s="103">
        <v>0.89500000000000002</v>
      </c>
      <c r="T76" s="103">
        <v>0.87</v>
      </c>
      <c r="U76" s="103">
        <v>0.76500000000000001</v>
      </c>
      <c r="V76" s="103">
        <v>0.85</v>
      </c>
      <c r="W76" s="103">
        <v>0.77500000000000002</v>
      </c>
      <c r="X76" s="103">
        <v>0.85699999999999998</v>
      </c>
      <c r="Y76" s="103">
        <v>0.86299999999999999</v>
      </c>
      <c r="Z76" s="103">
        <v>0.872</v>
      </c>
      <c r="AA76" s="103">
        <v>0.89200000000000002</v>
      </c>
      <c r="AB76" s="103">
        <v>0.85799999999999998</v>
      </c>
      <c r="AC76" s="103">
        <v>0.86699999999999999</v>
      </c>
      <c r="AD76" s="103">
        <v>0.81499999999999995</v>
      </c>
      <c r="AE76" s="103">
        <v>0.86899999999999999</v>
      </c>
      <c r="AF76" s="103">
        <v>0.83399999999999996</v>
      </c>
      <c r="AG76" s="103">
        <v>0.78400000000000003</v>
      </c>
      <c r="AH76" s="103">
        <v>0.72899999999999998</v>
      </c>
    </row>
    <row r="77" spans="1:34" x14ac:dyDescent="0.25">
      <c r="A77" s="170" t="s">
        <v>32</v>
      </c>
      <c r="B77" s="103">
        <v>0.505</v>
      </c>
      <c r="C77" s="103">
        <v>0.80600000000000005</v>
      </c>
      <c r="D77" s="103">
        <v>0.747</v>
      </c>
      <c r="E77" s="103">
        <v>0.74399999999999999</v>
      </c>
      <c r="F77" s="103">
        <v>0.86499999999999999</v>
      </c>
      <c r="G77" s="103">
        <v>0.71899999999999997</v>
      </c>
      <c r="H77" s="103">
        <v>0.71</v>
      </c>
      <c r="I77" s="103">
        <v>0.69399999999999995</v>
      </c>
      <c r="J77" s="103">
        <v>0.83599999999999997</v>
      </c>
      <c r="K77" s="103">
        <v>0.878</v>
      </c>
      <c r="L77" s="103">
        <v>0.92800000000000005</v>
      </c>
      <c r="M77" s="103">
        <v>0.83299999999999996</v>
      </c>
      <c r="N77" s="103">
        <v>0.80100000000000005</v>
      </c>
      <c r="O77" s="103">
        <v>0.86899999999999999</v>
      </c>
      <c r="P77" s="103">
        <v>0.96899999999999997</v>
      </c>
      <c r="Q77" s="103">
        <v>0.95699999999999996</v>
      </c>
      <c r="R77" s="103">
        <v>0.81899999999999995</v>
      </c>
      <c r="S77" s="103">
        <v>0.84399999999999997</v>
      </c>
      <c r="T77" s="103">
        <v>0.875</v>
      </c>
      <c r="U77" s="103">
        <v>0.95699999999999996</v>
      </c>
      <c r="V77" s="103">
        <v>0.90100000000000002</v>
      </c>
      <c r="W77" s="103">
        <v>0.90300000000000002</v>
      </c>
      <c r="X77" s="103">
        <v>0.94499999999999995</v>
      </c>
      <c r="Y77" s="103">
        <v>1.0069999999999999</v>
      </c>
      <c r="Z77" s="103">
        <v>1.0189999999999999</v>
      </c>
      <c r="AA77" s="103">
        <v>0.93600000000000005</v>
      </c>
      <c r="AB77" s="103">
        <v>0.89800000000000002</v>
      </c>
      <c r="AC77" s="103">
        <v>0.93799999999999994</v>
      </c>
      <c r="AD77" s="103">
        <v>0.94799999999999995</v>
      </c>
      <c r="AE77" s="103">
        <v>0.97399999999999998</v>
      </c>
      <c r="AF77" s="103">
        <v>0.98399999999999999</v>
      </c>
      <c r="AG77" s="103">
        <v>0.88600000000000001</v>
      </c>
      <c r="AH77" s="103">
        <v>0.97399999999999998</v>
      </c>
    </row>
    <row r="78" spans="1:34" x14ac:dyDescent="0.25">
      <c r="A78" s="170" t="s">
        <v>33</v>
      </c>
      <c r="B78" s="103">
        <v>0.83799999999999997</v>
      </c>
      <c r="C78" s="103">
        <v>0.98199999999999998</v>
      </c>
      <c r="D78" s="103">
        <v>0.84</v>
      </c>
      <c r="E78" s="103">
        <v>0.83099999999999996</v>
      </c>
      <c r="F78" s="103">
        <v>0.9</v>
      </c>
      <c r="G78" s="103">
        <v>0.92400000000000004</v>
      </c>
      <c r="H78" s="103">
        <v>0.96699999999999997</v>
      </c>
      <c r="I78" s="103">
        <v>0.94299999999999995</v>
      </c>
      <c r="J78" s="103">
        <v>0.93799999999999994</v>
      </c>
      <c r="K78" s="103">
        <v>0.93</v>
      </c>
      <c r="L78" s="103">
        <v>0.86799999999999999</v>
      </c>
      <c r="M78" s="103">
        <v>0.94699999999999995</v>
      </c>
      <c r="N78" s="103">
        <v>0.95899999999999996</v>
      </c>
      <c r="O78" s="103">
        <v>0.93</v>
      </c>
      <c r="P78" s="103">
        <v>0.94</v>
      </c>
      <c r="Q78" s="103">
        <v>0.89800000000000002</v>
      </c>
      <c r="R78" s="103">
        <v>0.93600000000000005</v>
      </c>
      <c r="S78" s="103">
        <v>0.94199999999999995</v>
      </c>
      <c r="T78" s="103">
        <v>0.98299999999999998</v>
      </c>
      <c r="U78" s="103">
        <v>0.96799999999999997</v>
      </c>
      <c r="V78" s="103">
        <v>0.95299999999999996</v>
      </c>
      <c r="W78" s="103">
        <v>1</v>
      </c>
      <c r="X78" s="103">
        <v>1.008</v>
      </c>
      <c r="Y78" s="103">
        <v>0.98399999999999999</v>
      </c>
      <c r="Z78" s="103">
        <v>1.0049999999999999</v>
      </c>
      <c r="AA78" s="103">
        <v>1.024</v>
      </c>
      <c r="AB78" s="103">
        <v>1.0229999999999999</v>
      </c>
      <c r="AC78" s="103">
        <v>1.024</v>
      </c>
      <c r="AD78" s="103">
        <v>1</v>
      </c>
      <c r="AE78" s="103">
        <v>1</v>
      </c>
      <c r="AF78" s="103">
        <v>0.99199999999999999</v>
      </c>
      <c r="AG78" s="103">
        <v>0.99199999999999999</v>
      </c>
      <c r="AH78" s="103">
        <v>1</v>
      </c>
    </row>
    <row r="79" spans="1:34" x14ac:dyDescent="0.25">
      <c r="A79" s="170" t="s">
        <v>34</v>
      </c>
      <c r="B79" s="103">
        <v>0.874</v>
      </c>
      <c r="C79" s="103">
        <v>0.96499999999999997</v>
      </c>
      <c r="D79" s="103">
        <v>1.077</v>
      </c>
      <c r="E79" s="103">
        <v>1.081</v>
      </c>
      <c r="F79" s="103">
        <v>1.06</v>
      </c>
      <c r="G79" s="103">
        <v>1.107</v>
      </c>
      <c r="H79" s="103">
        <v>1.0329999999999999</v>
      </c>
      <c r="I79" s="103">
        <v>1.129</v>
      </c>
      <c r="J79" s="103">
        <v>1.091</v>
      </c>
      <c r="K79" s="103">
        <v>1.19</v>
      </c>
      <c r="L79" s="103">
        <v>1.0589999999999999</v>
      </c>
      <c r="M79" s="103">
        <v>1.1719999999999999</v>
      </c>
      <c r="N79" s="103">
        <v>0.97199999999999998</v>
      </c>
      <c r="O79" s="103">
        <v>0.91400000000000003</v>
      </c>
      <c r="P79" s="103">
        <v>0.98899999999999999</v>
      </c>
      <c r="Q79" s="103">
        <v>0.96799999999999997</v>
      </c>
      <c r="R79" s="103">
        <v>1.167</v>
      </c>
      <c r="S79" s="103">
        <v>1.1060000000000001</v>
      </c>
      <c r="T79" s="103">
        <v>1.008</v>
      </c>
      <c r="U79" s="103">
        <v>1.0149999999999999</v>
      </c>
      <c r="V79" s="103">
        <v>0.99199999999999999</v>
      </c>
      <c r="W79" s="103">
        <v>1.083</v>
      </c>
      <c r="X79" s="103">
        <v>1.0580000000000001</v>
      </c>
      <c r="Y79" s="103">
        <v>0.96699999999999997</v>
      </c>
      <c r="Z79" s="103">
        <v>0.95899999999999996</v>
      </c>
      <c r="AA79" s="103">
        <v>1</v>
      </c>
      <c r="AB79" s="103">
        <v>1.018</v>
      </c>
      <c r="AC79" s="103">
        <v>0.97699999999999998</v>
      </c>
      <c r="AD79" s="103">
        <v>1.008</v>
      </c>
      <c r="AE79" s="103">
        <v>1.02</v>
      </c>
      <c r="AF79" s="103">
        <v>1.008</v>
      </c>
      <c r="AG79" s="103">
        <v>0.99199999999999999</v>
      </c>
      <c r="AH79" s="103">
        <v>0.98399999999999999</v>
      </c>
    </row>
    <row r="80" spans="1:34" x14ac:dyDescent="0.25">
      <c r="A80" s="171" t="s">
        <v>142</v>
      </c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</row>
    <row r="81" spans="1:34" x14ac:dyDescent="0.25">
      <c r="A81" s="172" t="s">
        <v>143</v>
      </c>
      <c r="B81" s="104">
        <v>30</v>
      </c>
      <c r="C81" s="104">
        <v>30</v>
      </c>
      <c r="D81" s="104">
        <v>30</v>
      </c>
      <c r="E81" s="104">
        <v>30</v>
      </c>
      <c r="F81" s="104">
        <v>30</v>
      </c>
      <c r="G81" s="104">
        <v>30</v>
      </c>
      <c r="H81" s="104">
        <v>30</v>
      </c>
      <c r="I81" s="104">
        <v>30</v>
      </c>
      <c r="J81" s="104">
        <v>30</v>
      </c>
      <c r="K81" s="104">
        <v>30</v>
      </c>
      <c r="L81" s="104">
        <v>30</v>
      </c>
      <c r="M81" s="104">
        <v>30</v>
      </c>
      <c r="N81" s="104">
        <v>30</v>
      </c>
      <c r="O81" s="104">
        <v>30</v>
      </c>
      <c r="P81" s="104">
        <v>30</v>
      </c>
      <c r="Q81" s="104">
        <v>30</v>
      </c>
      <c r="R81" s="104">
        <v>30</v>
      </c>
      <c r="S81" s="104">
        <v>30</v>
      </c>
      <c r="T81" s="104">
        <v>30</v>
      </c>
      <c r="U81" s="104">
        <v>30</v>
      </c>
      <c r="V81" s="104">
        <v>30</v>
      </c>
      <c r="W81" s="104">
        <v>30</v>
      </c>
      <c r="X81" s="104">
        <v>30</v>
      </c>
      <c r="Y81" s="104">
        <v>30</v>
      </c>
      <c r="Z81" s="104">
        <v>30</v>
      </c>
      <c r="AA81" s="104">
        <v>30</v>
      </c>
      <c r="AB81" s="104">
        <v>30</v>
      </c>
      <c r="AC81" s="104">
        <v>30</v>
      </c>
      <c r="AD81" s="104">
        <v>30</v>
      </c>
      <c r="AE81" s="104">
        <v>30</v>
      </c>
      <c r="AF81" s="104">
        <v>30</v>
      </c>
      <c r="AG81" s="104">
        <v>30</v>
      </c>
      <c r="AH81" s="104">
        <v>30</v>
      </c>
    </row>
    <row r="82" spans="1:34" x14ac:dyDescent="0.25">
      <c r="A82" s="176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</row>
    <row r="83" spans="1:34" x14ac:dyDescent="0.25">
      <c r="A83" s="174" t="s">
        <v>11</v>
      </c>
      <c r="B83" s="169" t="str">
        <f t="shared" ref="B83:E83" si="45">B75</f>
        <v>Nov</v>
      </c>
      <c r="C83" s="169" t="str">
        <f t="shared" si="45"/>
        <v>Jan</v>
      </c>
      <c r="D83" s="169" t="str">
        <f t="shared" si="45"/>
        <v>Feb</v>
      </c>
      <c r="E83" s="169" t="str">
        <f t="shared" si="45"/>
        <v>Mar</v>
      </c>
      <c r="F83" s="169" t="str">
        <f t="shared" ref="F83:V83" si="46">F75</f>
        <v>Apr</v>
      </c>
      <c r="G83" s="169" t="str">
        <f t="shared" si="46"/>
        <v>May</v>
      </c>
      <c r="H83" s="169" t="str">
        <f t="shared" si="46"/>
        <v>June</v>
      </c>
      <c r="I83" s="169" t="str">
        <f t="shared" si="46"/>
        <v>July</v>
      </c>
      <c r="J83" s="169" t="str">
        <f t="shared" si="46"/>
        <v>August</v>
      </c>
      <c r="K83" s="169" t="str">
        <f t="shared" ref="K83:U83" si="47">K75</f>
        <v>September</v>
      </c>
      <c r="L83" s="169" t="str">
        <f t="shared" si="47"/>
        <v>October</v>
      </c>
      <c r="M83" s="169" t="str">
        <f t="shared" si="47"/>
        <v>November</v>
      </c>
      <c r="N83" s="169" t="str">
        <f t="shared" si="47"/>
        <v>December</v>
      </c>
      <c r="O83" s="169" t="str">
        <f t="shared" si="47"/>
        <v>January</v>
      </c>
      <c r="P83" s="169" t="str">
        <f t="shared" si="47"/>
        <v>February</v>
      </c>
      <c r="Q83" s="169" t="str">
        <f t="shared" si="47"/>
        <v>March</v>
      </c>
      <c r="R83" s="169" t="str">
        <f t="shared" si="47"/>
        <v>April</v>
      </c>
      <c r="S83" s="169" t="str">
        <f t="shared" si="47"/>
        <v>May</v>
      </c>
      <c r="T83" s="169" t="str">
        <f t="shared" si="47"/>
        <v>June</v>
      </c>
      <c r="U83" s="169" t="str">
        <f t="shared" si="47"/>
        <v>July</v>
      </c>
      <c r="V83" s="169" t="str">
        <f t="shared" si="46"/>
        <v>August</v>
      </c>
      <c r="W83" s="169" t="str">
        <f t="shared" ref="W83:AH83" si="48">W75</f>
        <v>September</v>
      </c>
      <c r="X83" s="169" t="str">
        <f t="shared" ref="X83:AG83" si="49">X75</f>
        <v>October</v>
      </c>
      <c r="Y83" s="169" t="str">
        <f t="shared" si="49"/>
        <v>November</v>
      </c>
      <c r="Z83" s="169" t="str">
        <f t="shared" si="49"/>
        <v>December</v>
      </c>
      <c r="AA83" s="169" t="str">
        <f t="shared" si="49"/>
        <v xml:space="preserve">January </v>
      </c>
      <c r="AB83" s="169" t="str">
        <f t="shared" si="49"/>
        <v>February</v>
      </c>
      <c r="AC83" s="169" t="str">
        <f t="shared" si="49"/>
        <v>March</v>
      </c>
      <c r="AD83" s="169" t="str">
        <f t="shared" si="49"/>
        <v>April</v>
      </c>
      <c r="AE83" s="169" t="str">
        <f t="shared" si="49"/>
        <v>May</v>
      </c>
      <c r="AF83" s="169" t="str">
        <f t="shared" si="49"/>
        <v>June</v>
      </c>
      <c r="AG83" s="169" t="str">
        <f t="shared" si="49"/>
        <v>July</v>
      </c>
      <c r="AH83" s="169" t="str">
        <f t="shared" si="48"/>
        <v>August</v>
      </c>
    </row>
    <row r="84" spans="1:34" x14ac:dyDescent="0.25">
      <c r="A84" s="170" t="s">
        <v>31</v>
      </c>
      <c r="B84" s="103">
        <v>0.72299999999999998</v>
      </c>
      <c r="C84" s="103">
        <v>0.85699999999999998</v>
      </c>
      <c r="D84" s="103">
        <v>0.87</v>
      </c>
      <c r="E84" s="103">
        <v>0.91100000000000003</v>
      </c>
      <c r="F84" s="103">
        <v>0.80300000000000005</v>
      </c>
      <c r="G84" s="103">
        <v>0.628</v>
      </c>
      <c r="H84" s="103">
        <v>0.81699999999999995</v>
      </c>
      <c r="I84" s="103">
        <v>0.65800000000000003</v>
      </c>
      <c r="J84" s="103">
        <v>0.877</v>
      </c>
      <c r="K84" s="103">
        <v>0.89400000000000002</v>
      </c>
      <c r="L84" s="103">
        <v>0.96199999999999997</v>
      </c>
      <c r="M84" s="103">
        <v>0.83199999999999996</v>
      </c>
      <c r="N84" s="103">
        <v>0.84599999999999997</v>
      </c>
      <c r="O84" s="103">
        <v>0.82499999999999996</v>
      </c>
      <c r="P84" s="103">
        <v>0.73699999999999999</v>
      </c>
      <c r="Q84" s="103">
        <v>0.747</v>
      </c>
      <c r="R84" s="103">
        <v>0.83099999999999996</v>
      </c>
      <c r="S84" s="103">
        <v>0.87</v>
      </c>
      <c r="T84" s="103">
        <v>1.0640000000000001</v>
      </c>
      <c r="U84" s="103">
        <v>1.0629999999999999</v>
      </c>
      <c r="V84" s="103">
        <v>0.90200000000000002</v>
      </c>
      <c r="W84" s="103">
        <v>0.95299999999999996</v>
      </c>
      <c r="X84" s="103">
        <v>0.94199999999999995</v>
      </c>
      <c r="Y84" s="103">
        <v>0.98899999999999999</v>
      </c>
      <c r="Z84" s="103">
        <v>0.88200000000000001</v>
      </c>
      <c r="AA84" s="103">
        <v>0.97299999999999998</v>
      </c>
      <c r="AB84" s="103">
        <v>1.081</v>
      </c>
      <c r="AC84" s="103">
        <v>0.996</v>
      </c>
      <c r="AD84" s="103">
        <v>0.95299999999999996</v>
      </c>
      <c r="AE84" s="103">
        <v>0.92900000000000005</v>
      </c>
      <c r="AF84" s="103">
        <v>0.85099999999999998</v>
      </c>
      <c r="AG84" s="103">
        <v>0.86199999999999999</v>
      </c>
      <c r="AH84" s="103">
        <v>0.66500000000000004</v>
      </c>
    </row>
    <row r="85" spans="1:34" x14ac:dyDescent="0.25">
      <c r="A85" s="170" t="s">
        <v>32</v>
      </c>
      <c r="B85" s="103">
        <v>0.70499999999999996</v>
      </c>
      <c r="C85" s="103">
        <v>0.64400000000000002</v>
      </c>
      <c r="D85" s="103">
        <v>0.79900000000000004</v>
      </c>
      <c r="E85" s="103">
        <v>0.71799999999999997</v>
      </c>
      <c r="F85" s="103">
        <v>0.71499999999999997</v>
      </c>
      <c r="G85" s="103">
        <v>0.71099999999999997</v>
      </c>
      <c r="H85" s="103">
        <v>0.70299999999999996</v>
      </c>
      <c r="I85" s="103">
        <v>0.69399999999999995</v>
      </c>
      <c r="J85" s="103">
        <v>0.626</v>
      </c>
      <c r="K85" s="103">
        <v>0.75</v>
      </c>
      <c r="L85" s="103">
        <v>0.69099999999999995</v>
      </c>
      <c r="M85" s="103">
        <v>0.73399999999999999</v>
      </c>
      <c r="N85" s="103">
        <v>0.69799999999999995</v>
      </c>
      <c r="O85" s="103">
        <v>0.82899999999999996</v>
      </c>
      <c r="P85" s="103">
        <v>0.86399999999999999</v>
      </c>
      <c r="Q85" s="103">
        <v>0.73399999999999999</v>
      </c>
      <c r="R85" s="103">
        <v>0.76500000000000001</v>
      </c>
      <c r="S85" s="103">
        <v>0.74399999999999999</v>
      </c>
      <c r="T85" s="103">
        <v>0.749</v>
      </c>
      <c r="U85" s="103">
        <v>0.97399999999999998</v>
      </c>
      <c r="V85" s="103">
        <v>0.98499999999999999</v>
      </c>
      <c r="W85" s="103">
        <v>0.95899999999999996</v>
      </c>
      <c r="X85" s="103">
        <v>0.96199999999999997</v>
      </c>
      <c r="Y85" s="103">
        <v>1.048</v>
      </c>
      <c r="Z85" s="103">
        <v>1.0640000000000001</v>
      </c>
      <c r="AA85" s="103">
        <v>1.0069999999999999</v>
      </c>
      <c r="AB85" s="103">
        <v>1.087</v>
      </c>
      <c r="AC85" s="103">
        <v>0.94099999999999995</v>
      </c>
      <c r="AD85" s="103">
        <v>1.111</v>
      </c>
      <c r="AE85" s="103">
        <v>1.08</v>
      </c>
      <c r="AF85" s="103">
        <v>1.0069999999999999</v>
      </c>
      <c r="AG85" s="103">
        <v>0.93300000000000005</v>
      </c>
      <c r="AH85" s="103">
        <v>0.90600000000000003</v>
      </c>
    </row>
    <row r="86" spans="1:34" x14ac:dyDescent="0.25">
      <c r="A86" s="170" t="s">
        <v>33</v>
      </c>
      <c r="B86" s="103">
        <v>0.91900000000000004</v>
      </c>
      <c r="C86" s="103">
        <v>1.0309999999999999</v>
      </c>
      <c r="D86" s="103">
        <v>1.1659999999999999</v>
      </c>
      <c r="E86" s="103">
        <v>1.278</v>
      </c>
      <c r="F86" s="103">
        <v>1.0509999999999999</v>
      </c>
      <c r="G86" s="103">
        <v>0.81899999999999995</v>
      </c>
      <c r="H86" s="103">
        <v>0.93030000000000002</v>
      </c>
      <c r="I86" s="103">
        <v>0.871</v>
      </c>
      <c r="J86" s="103">
        <v>1.121</v>
      </c>
      <c r="K86" s="103">
        <v>1.042</v>
      </c>
      <c r="L86" s="103">
        <v>1.113</v>
      </c>
      <c r="M86" s="103">
        <v>0.98199999999999998</v>
      </c>
      <c r="N86" s="103">
        <v>1.0489999999999999</v>
      </c>
      <c r="O86" s="103">
        <v>0.92800000000000005</v>
      </c>
      <c r="P86" s="103">
        <v>0.85299999999999998</v>
      </c>
      <c r="Q86" s="103">
        <v>0.879</v>
      </c>
      <c r="R86" s="103">
        <v>0.89200000000000002</v>
      </c>
      <c r="S86" s="103">
        <v>0.89200000000000002</v>
      </c>
      <c r="T86" s="103">
        <v>0.94299999999999995</v>
      </c>
      <c r="U86" s="103">
        <v>0.96699999999999997</v>
      </c>
      <c r="V86" s="103">
        <v>0.98299999999999998</v>
      </c>
      <c r="W86" s="103">
        <v>0.98399999999999999</v>
      </c>
      <c r="X86" s="103">
        <v>0.99199999999999999</v>
      </c>
      <c r="Y86" s="103">
        <v>0.98299999999999998</v>
      </c>
      <c r="Z86" s="103">
        <v>1.002</v>
      </c>
      <c r="AA86" s="103">
        <v>0.96699999999999997</v>
      </c>
      <c r="AB86" s="103">
        <v>1</v>
      </c>
      <c r="AC86" s="103">
        <v>1.0129999999999999</v>
      </c>
      <c r="AD86" s="103">
        <v>0.98299999999999998</v>
      </c>
      <c r="AE86" s="103">
        <v>1</v>
      </c>
      <c r="AF86" s="103">
        <v>0.96699999999999997</v>
      </c>
      <c r="AG86" s="103">
        <v>0.92700000000000005</v>
      </c>
      <c r="AH86" s="103">
        <v>0.78200000000000003</v>
      </c>
    </row>
    <row r="87" spans="1:34" x14ac:dyDescent="0.25">
      <c r="A87" s="170" t="s">
        <v>34</v>
      </c>
      <c r="B87" s="103">
        <v>0.94399999999999995</v>
      </c>
      <c r="C87" s="103">
        <v>0.999</v>
      </c>
      <c r="D87" s="103">
        <v>0.90500000000000003</v>
      </c>
      <c r="E87" s="103">
        <v>0.95699999999999996</v>
      </c>
      <c r="F87" s="103">
        <v>0.97799999999999998</v>
      </c>
      <c r="G87" s="103">
        <v>0.995</v>
      </c>
      <c r="H87" s="103">
        <v>0.97799999999999998</v>
      </c>
      <c r="I87" s="103">
        <v>0.98399999999999999</v>
      </c>
      <c r="J87" s="103">
        <v>0.99</v>
      </c>
      <c r="K87" s="103">
        <v>0.97799999999999998</v>
      </c>
      <c r="L87" s="103">
        <v>1.0111000000000001</v>
      </c>
      <c r="M87" s="103">
        <v>0.997</v>
      </c>
      <c r="N87" s="103">
        <v>0.874</v>
      </c>
      <c r="O87" s="103">
        <v>0.91300000000000003</v>
      </c>
      <c r="P87" s="103">
        <v>0.91100000000000003</v>
      </c>
      <c r="Q87" s="103">
        <v>0.94599999999999995</v>
      </c>
      <c r="R87" s="103">
        <v>0.98899999999999999</v>
      </c>
      <c r="S87" s="103">
        <v>0.93200000000000005</v>
      </c>
      <c r="T87" s="103">
        <v>0.88900000000000001</v>
      </c>
      <c r="U87" s="103">
        <v>1.159</v>
      </c>
      <c r="V87" s="103">
        <v>1.08</v>
      </c>
      <c r="W87" s="103">
        <v>1.5720000000000001</v>
      </c>
      <c r="X87" s="103">
        <v>1.3560000000000001</v>
      </c>
      <c r="Y87" s="103">
        <v>1.2509999999999999</v>
      </c>
      <c r="Z87" s="103">
        <v>1.034</v>
      </c>
      <c r="AA87" s="103">
        <v>0.94699999999999995</v>
      </c>
      <c r="AB87" s="103">
        <v>1.202</v>
      </c>
      <c r="AC87" s="103">
        <v>1.2749999999999999</v>
      </c>
      <c r="AD87" s="103">
        <v>1.1499999999999999</v>
      </c>
      <c r="AE87" s="103">
        <v>1.226</v>
      </c>
      <c r="AF87" s="103">
        <v>1.1830000000000001</v>
      </c>
      <c r="AG87" s="103">
        <v>1.0649999999999999</v>
      </c>
      <c r="AH87" s="103">
        <v>0.96799999999999997</v>
      </c>
    </row>
    <row r="88" spans="1:34" x14ac:dyDescent="0.25">
      <c r="A88" s="171" t="s">
        <v>142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</row>
    <row r="89" spans="1:34" x14ac:dyDescent="0.25">
      <c r="A89" s="172" t="s">
        <v>143</v>
      </c>
      <c r="B89" s="104">
        <v>27</v>
      </c>
      <c r="C89" s="104">
        <v>27</v>
      </c>
      <c r="D89" s="104">
        <v>27</v>
      </c>
      <c r="E89" s="104">
        <v>27</v>
      </c>
      <c r="F89" s="104">
        <v>27</v>
      </c>
      <c r="G89" s="104">
        <v>27</v>
      </c>
      <c r="H89" s="104">
        <v>27</v>
      </c>
      <c r="I89" s="104">
        <v>27</v>
      </c>
      <c r="J89" s="104">
        <v>27</v>
      </c>
      <c r="K89" s="104">
        <v>27</v>
      </c>
      <c r="L89" s="104">
        <v>27</v>
      </c>
      <c r="M89" s="104">
        <v>27</v>
      </c>
      <c r="N89" s="104">
        <v>27</v>
      </c>
      <c r="O89" s="104">
        <v>27</v>
      </c>
      <c r="P89" s="104">
        <v>27</v>
      </c>
      <c r="Q89" s="104">
        <v>27</v>
      </c>
      <c r="R89" s="104">
        <v>27</v>
      </c>
      <c r="S89" s="104">
        <v>27</v>
      </c>
      <c r="T89" s="104">
        <v>27</v>
      </c>
      <c r="U89" s="104">
        <v>27</v>
      </c>
      <c r="V89" s="104">
        <v>27</v>
      </c>
      <c r="W89" s="104">
        <v>27</v>
      </c>
      <c r="X89" s="104">
        <v>27</v>
      </c>
      <c r="Y89" s="104">
        <v>27</v>
      </c>
      <c r="Z89" s="104">
        <v>27</v>
      </c>
      <c r="AA89" s="104">
        <v>27</v>
      </c>
      <c r="AB89" s="104">
        <v>27</v>
      </c>
      <c r="AC89" s="104">
        <v>27</v>
      </c>
      <c r="AD89" s="104">
        <v>27</v>
      </c>
      <c r="AE89" s="104">
        <v>27</v>
      </c>
      <c r="AF89" s="104">
        <v>27</v>
      </c>
      <c r="AG89" s="104">
        <v>27</v>
      </c>
      <c r="AH89" s="104">
        <v>27</v>
      </c>
    </row>
    <row r="91" spans="1:34" x14ac:dyDescent="0.25">
      <c r="A91" s="168" t="s">
        <v>12</v>
      </c>
      <c r="B91" s="169" t="str">
        <f t="shared" ref="B91:G91" si="50">B83</f>
        <v>Nov</v>
      </c>
      <c r="C91" s="169" t="str">
        <f t="shared" si="50"/>
        <v>Jan</v>
      </c>
      <c r="D91" s="169" t="str">
        <f t="shared" si="50"/>
        <v>Feb</v>
      </c>
      <c r="E91" s="169" t="str">
        <f t="shared" si="50"/>
        <v>Mar</v>
      </c>
      <c r="F91" s="169" t="str">
        <f t="shared" si="50"/>
        <v>Apr</v>
      </c>
      <c r="G91" s="169" t="str">
        <f t="shared" si="50"/>
        <v>May</v>
      </c>
      <c r="H91" s="169" t="str">
        <f t="shared" ref="H91:V91" si="51">H83</f>
        <v>June</v>
      </c>
      <c r="I91" s="169" t="str">
        <f t="shared" ref="I91:U91" si="52">I83</f>
        <v>July</v>
      </c>
      <c r="J91" s="169" t="str">
        <f t="shared" si="52"/>
        <v>August</v>
      </c>
      <c r="K91" s="169" t="str">
        <f t="shared" si="52"/>
        <v>September</v>
      </c>
      <c r="L91" s="169" t="str">
        <f t="shared" si="52"/>
        <v>October</v>
      </c>
      <c r="M91" s="169" t="str">
        <f t="shared" si="52"/>
        <v>November</v>
      </c>
      <c r="N91" s="169" t="str">
        <f t="shared" si="52"/>
        <v>December</v>
      </c>
      <c r="O91" s="169" t="str">
        <f t="shared" si="52"/>
        <v>January</v>
      </c>
      <c r="P91" s="169" t="str">
        <f t="shared" si="52"/>
        <v>February</v>
      </c>
      <c r="Q91" s="169" t="str">
        <f t="shared" si="52"/>
        <v>March</v>
      </c>
      <c r="R91" s="169" t="str">
        <f t="shared" si="52"/>
        <v>April</v>
      </c>
      <c r="S91" s="169" t="str">
        <f t="shared" si="52"/>
        <v>May</v>
      </c>
      <c r="T91" s="169" t="str">
        <f t="shared" si="52"/>
        <v>June</v>
      </c>
      <c r="U91" s="169" t="str">
        <f t="shared" si="52"/>
        <v>July</v>
      </c>
      <c r="V91" s="169" t="str">
        <f t="shared" si="51"/>
        <v>August</v>
      </c>
      <c r="W91" s="169" t="str">
        <f t="shared" ref="W91:AH91" si="53">W83</f>
        <v>September</v>
      </c>
      <c r="X91" s="169" t="str">
        <f t="shared" ref="X91:AG91" si="54">X83</f>
        <v>October</v>
      </c>
      <c r="Y91" s="169" t="str">
        <f t="shared" si="54"/>
        <v>November</v>
      </c>
      <c r="Z91" s="169" t="str">
        <f t="shared" si="54"/>
        <v>December</v>
      </c>
      <c r="AA91" s="169" t="str">
        <f t="shared" si="54"/>
        <v xml:space="preserve">January </v>
      </c>
      <c r="AB91" s="169" t="str">
        <f t="shared" si="54"/>
        <v>February</v>
      </c>
      <c r="AC91" s="169" t="str">
        <f t="shared" si="54"/>
        <v>March</v>
      </c>
      <c r="AD91" s="169" t="str">
        <f t="shared" si="54"/>
        <v>April</v>
      </c>
      <c r="AE91" s="169" t="str">
        <f t="shared" si="54"/>
        <v>May</v>
      </c>
      <c r="AF91" s="169" t="str">
        <f t="shared" si="54"/>
        <v>June</v>
      </c>
      <c r="AG91" s="169" t="str">
        <f t="shared" si="54"/>
        <v>July</v>
      </c>
      <c r="AH91" s="169" t="str">
        <f t="shared" si="53"/>
        <v>August</v>
      </c>
    </row>
    <row r="92" spans="1:34" x14ac:dyDescent="0.25">
      <c r="A92" s="170" t="s">
        <v>31</v>
      </c>
      <c r="B92" s="103">
        <v>0.68600000000000005</v>
      </c>
      <c r="C92" s="103">
        <v>1.036</v>
      </c>
      <c r="D92" s="103">
        <v>1.0720000000000001</v>
      </c>
      <c r="E92" s="103">
        <v>1.198</v>
      </c>
      <c r="F92" s="103">
        <v>0.80200000000000005</v>
      </c>
      <c r="G92" s="103">
        <v>0.61499999999999999</v>
      </c>
      <c r="H92" s="103">
        <v>0.67300000000000004</v>
      </c>
      <c r="I92" s="103">
        <v>0.76900000000000002</v>
      </c>
      <c r="J92" s="103">
        <v>0.72699999999999998</v>
      </c>
      <c r="K92" s="103">
        <v>0.68200000000000005</v>
      </c>
      <c r="L92" s="103">
        <v>0.878</v>
      </c>
      <c r="M92" s="103">
        <v>0.82</v>
      </c>
      <c r="N92" s="103">
        <v>0.68899999999999995</v>
      </c>
      <c r="O92" s="103">
        <v>0.68799999999999994</v>
      </c>
      <c r="P92" s="103">
        <v>0.75900000000000001</v>
      </c>
      <c r="Q92" s="103">
        <v>0.70799999999999996</v>
      </c>
      <c r="R92" s="103">
        <v>0.60399999999999998</v>
      </c>
      <c r="S92" s="103">
        <v>0.61799999999999999</v>
      </c>
      <c r="T92" s="103">
        <v>0.81100000000000005</v>
      </c>
      <c r="U92" s="103">
        <v>0.93799999999999994</v>
      </c>
      <c r="V92" s="103">
        <v>0.81499999999999995</v>
      </c>
      <c r="W92" s="103">
        <v>0.81200000000000006</v>
      </c>
      <c r="X92" s="103">
        <v>0.82199999999999995</v>
      </c>
      <c r="Y92" s="103">
        <v>1.042</v>
      </c>
      <c r="Z92" s="103">
        <v>1.0469999999999999</v>
      </c>
      <c r="AA92" s="103">
        <v>1.153</v>
      </c>
      <c r="AB92" s="103">
        <v>1.2729999999999999</v>
      </c>
      <c r="AC92" s="103">
        <v>1.2849999999999999</v>
      </c>
      <c r="AD92" s="103">
        <v>1.0649999999999999</v>
      </c>
      <c r="AE92" s="103">
        <v>0.92900000000000005</v>
      </c>
      <c r="AF92" s="103">
        <v>0.83599999999999997</v>
      </c>
      <c r="AG92" s="103">
        <v>0.66800000000000004</v>
      </c>
      <c r="AH92" s="103">
        <v>0.77100000000000002</v>
      </c>
    </row>
    <row r="93" spans="1:34" x14ac:dyDescent="0.25">
      <c r="A93" s="170" t="s">
        <v>32</v>
      </c>
      <c r="B93" s="103">
        <v>0.747</v>
      </c>
      <c r="C93" s="103">
        <v>0.85</v>
      </c>
      <c r="D93" s="103">
        <v>0.81899999999999995</v>
      </c>
      <c r="E93" s="103">
        <v>0.94899999999999995</v>
      </c>
      <c r="F93" s="103">
        <v>1.016</v>
      </c>
      <c r="G93" s="103">
        <v>0.95</v>
      </c>
      <c r="H93" s="103">
        <v>0.97399999999999998</v>
      </c>
      <c r="I93" s="103">
        <v>1.06</v>
      </c>
      <c r="J93" s="103">
        <v>0.93799999999999994</v>
      </c>
      <c r="K93" s="103">
        <v>0.95499999999999996</v>
      </c>
      <c r="L93" s="103">
        <v>1.101</v>
      </c>
      <c r="M93" s="103">
        <v>0.82299999999999995</v>
      </c>
      <c r="N93" s="103">
        <v>0.84699999999999998</v>
      </c>
      <c r="O93" s="103">
        <v>0.96</v>
      </c>
      <c r="P93" s="103">
        <v>1.044</v>
      </c>
      <c r="Q93" s="103">
        <v>0.88700000000000001</v>
      </c>
      <c r="R93" s="103">
        <v>0.92800000000000005</v>
      </c>
      <c r="S93" s="103">
        <v>1.05</v>
      </c>
      <c r="T93" s="103">
        <v>0.81399999999999995</v>
      </c>
      <c r="U93" s="103">
        <v>0.98</v>
      </c>
      <c r="V93" s="103">
        <v>0.97899999999999998</v>
      </c>
      <c r="W93" s="103">
        <v>1.1000000000000001</v>
      </c>
      <c r="X93" s="103">
        <v>1.1839999999999999</v>
      </c>
      <c r="Y93" s="103">
        <v>1.0369999999999999</v>
      </c>
      <c r="Z93" s="103">
        <v>1.0309999999999999</v>
      </c>
      <c r="AA93" s="103">
        <v>1.609</v>
      </c>
      <c r="AB93" s="103">
        <v>1.4490000000000001</v>
      </c>
      <c r="AC93" s="103">
        <v>1.476</v>
      </c>
      <c r="AD93" s="103">
        <v>1.619</v>
      </c>
      <c r="AE93" s="103">
        <v>1.49</v>
      </c>
      <c r="AF93" s="103">
        <v>0.99199999999999999</v>
      </c>
      <c r="AG93" s="103">
        <v>1.087</v>
      </c>
      <c r="AH93" s="103">
        <v>0.94099999999999995</v>
      </c>
    </row>
    <row r="94" spans="1:34" x14ac:dyDescent="0.25">
      <c r="A94" s="170" t="s">
        <v>33</v>
      </c>
      <c r="B94" s="103">
        <v>0.69599999999999995</v>
      </c>
      <c r="C94" s="103">
        <v>1.01</v>
      </c>
      <c r="D94" s="103">
        <v>0.94</v>
      </c>
      <c r="E94" s="103">
        <v>1.117</v>
      </c>
      <c r="F94" s="103">
        <v>0.76600000000000001</v>
      </c>
      <c r="G94" s="103">
        <v>0.82199999999999995</v>
      </c>
      <c r="H94" s="103">
        <v>0.89100000000000001</v>
      </c>
      <c r="I94" s="103">
        <v>1.075</v>
      </c>
      <c r="J94" s="103">
        <v>0.98899999999999999</v>
      </c>
      <c r="K94" s="103">
        <v>0.96599999999999997</v>
      </c>
      <c r="L94" s="103">
        <v>1.304</v>
      </c>
      <c r="M94" s="103">
        <v>1.1120000000000001</v>
      </c>
      <c r="N94" s="103">
        <v>0.98899999999999999</v>
      </c>
      <c r="O94" s="103">
        <v>1.01</v>
      </c>
      <c r="P94" s="103">
        <v>1.129</v>
      </c>
      <c r="Q94" s="103">
        <v>1</v>
      </c>
      <c r="R94" s="103">
        <v>0.86099999999999999</v>
      </c>
      <c r="S94" s="103">
        <v>0.86099999999999999</v>
      </c>
      <c r="T94" s="103">
        <v>0.96699999999999997</v>
      </c>
      <c r="U94" s="103">
        <v>0.97799999999999998</v>
      </c>
      <c r="V94" s="103">
        <v>0.85799999999999998</v>
      </c>
      <c r="W94" s="103">
        <v>0.83199999999999996</v>
      </c>
      <c r="X94" s="103">
        <v>0.89200000000000002</v>
      </c>
      <c r="Y94" s="103">
        <v>1.022</v>
      </c>
      <c r="Z94" s="103">
        <v>1.087</v>
      </c>
      <c r="AA94" s="103">
        <v>1.204</v>
      </c>
      <c r="AB94" s="103">
        <v>1.298</v>
      </c>
      <c r="AC94" s="103">
        <v>1.323</v>
      </c>
      <c r="AD94" s="103">
        <v>1.032</v>
      </c>
      <c r="AE94" s="103">
        <v>0.871</v>
      </c>
      <c r="AF94" s="103">
        <v>0.88</v>
      </c>
      <c r="AG94" s="103">
        <v>0.84899999999999998</v>
      </c>
      <c r="AH94" s="103">
        <v>0.71</v>
      </c>
    </row>
    <row r="95" spans="1:34" x14ac:dyDescent="0.25">
      <c r="A95" s="170" t="s">
        <v>34</v>
      </c>
      <c r="B95" s="103">
        <v>0.998</v>
      </c>
      <c r="C95" s="103">
        <v>1.097</v>
      </c>
      <c r="D95" s="103">
        <v>1.115</v>
      </c>
      <c r="E95" s="103">
        <v>1.274</v>
      </c>
      <c r="F95" s="103">
        <v>1.1419999999999999</v>
      </c>
      <c r="G95" s="103">
        <v>1.129</v>
      </c>
      <c r="H95" s="103">
        <v>1.125</v>
      </c>
      <c r="I95" s="103">
        <v>1</v>
      </c>
      <c r="J95" s="103">
        <v>1</v>
      </c>
      <c r="K95" s="103">
        <v>1.0329999999999999</v>
      </c>
      <c r="L95" s="103">
        <v>1.1200000000000001</v>
      </c>
      <c r="M95" s="103">
        <v>1.042</v>
      </c>
      <c r="N95" s="103">
        <v>0.92700000000000005</v>
      </c>
      <c r="O95" s="103">
        <v>1.008</v>
      </c>
      <c r="P95" s="103">
        <v>1.224</v>
      </c>
      <c r="Q95" s="103">
        <v>1.032</v>
      </c>
      <c r="R95" s="103">
        <v>1.0329999999999999</v>
      </c>
      <c r="S95" s="103">
        <v>1.0329999999999999</v>
      </c>
      <c r="T95" s="103">
        <v>0.98299999999999998</v>
      </c>
      <c r="U95" s="103">
        <v>1.1120000000000001</v>
      </c>
      <c r="V95" s="103">
        <v>1.012</v>
      </c>
      <c r="W95" s="103">
        <v>1.05</v>
      </c>
      <c r="X95" s="103">
        <v>1.0009999999999999</v>
      </c>
      <c r="Y95" s="103">
        <v>1.0860000000000001</v>
      </c>
      <c r="Z95" s="103">
        <v>0.89300000000000002</v>
      </c>
      <c r="AA95" s="103">
        <v>1.7270000000000001</v>
      </c>
      <c r="AB95" s="103">
        <v>1.393</v>
      </c>
      <c r="AC95" s="103">
        <v>1.468</v>
      </c>
      <c r="AD95" s="103">
        <v>1.4650000000000001</v>
      </c>
      <c r="AE95" s="103">
        <v>1.371</v>
      </c>
      <c r="AF95" s="103">
        <v>1.0669999999999999</v>
      </c>
      <c r="AG95" s="103">
        <v>1</v>
      </c>
      <c r="AH95" s="103">
        <v>1.032</v>
      </c>
    </row>
    <row r="96" spans="1:34" x14ac:dyDescent="0.25">
      <c r="A96" s="171" t="s">
        <v>142</v>
      </c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</row>
    <row r="97" spans="1:34" x14ac:dyDescent="0.25">
      <c r="A97" s="172" t="s">
        <v>143</v>
      </c>
      <c r="B97" s="104">
        <v>17</v>
      </c>
      <c r="C97" s="104">
        <v>17</v>
      </c>
      <c r="D97" s="104">
        <v>17</v>
      </c>
      <c r="E97" s="104">
        <v>17</v>
      </c>
      <c r="F97" s="104">
        <v>17</v>
      </c>
      <c r="G97" s="104">
        <v>17</v>
      </c>
      <c r="H97" s="104">
        <v>17</v>
      </c>
      <c r="I97" s="104">
        <v>17</v>
      </c>
      <c r="J97" s="104">
        <v>17</v>
      </c>
      <c r="K97" s="104">
        <v>17</v>
      </c>
      <c r="L97" s="104">
        <v>17</v>
      </c>
      <c r="M97" s="104">
        <v>17</v>
      </c>
      <c r="N97" s="104">
        <v>17</v>
      </c>
      <c r="O97" s="104">
        <v>17</v>
      </c>
      <c r="P97" s="104">
        <v>17</v>
      </c>
      <c r="Q97" s="104">
        <v>17</v>
      </c>
      <c r="R97" s="104">
        <v>17</v>
      </c>
      <c r="S97" s="104">
        <v>17</v>
      </c>
      <c r="T97" s="104">
        <v>17</v>
      </c>
      <c r="U97" s="104">
        <v>17</v>
      </c>
      <c r="V97" s="104">
        <v>17</v>
      </c>
      <c r="W97" s="104">
        <v>17</v>
      </c>
      <c r="X97" s="104">
        <v>17</v>
      </c>
      <c r="Y97" s="104">
        <v>17</v>
      </c>
      <c r="Z97" s="104">
        <v>17</v>
      </c>
      <c r="AA97" s="104">
        <v>17</v>
      </c>
      <c r="AB97" s="104">
        <v>17</v>
      </c>
      <c r="AC97" s="104">
        <v>17</v>
      </c>
      <c r="AD97" s="104">
        <v>17</v>
      </c>
      <c r="AE97" s="104">
        <v>17</v>
      </c>
      <c r="AF97" s="104">
        <v>17</v>
      </c>
      <c r="AG97" s="104">
        <v>17</v>
      </c>
      <c r="AH97" s="104">
        <v>17</v>
      </c>
    </row>
    <row r="99" spans="1:34" x14ac:dyDescent="0.25">
      <c r="A99" s="168" t="s">
        <v>13</v>
      </c>
      <c r="B99" s="169" t="str">
        <f t="shared" ref="B99:G99" si="55">B91</f>
        <v>Nov</v>
      </c>
      <c r="C99" s="169" t="str">
        <f t="shared" si="55"/>
        <v>Jan</v>
      </c>
      <c r="D99" s="169" t="str">
        <f t="shared" si="55"/>
        <v>Feb</v>
      </c>
      <c r="E99" s="169" t="str">
        <f t="shared" si="55"/>
        <v>Mar</v>
      </c>
      <c r="F99" s="169" t="str">
        <f t="shared" si="55"/>
        <v>Apr</v>
      </c>
      <c r="G99" s="169" t="str">
        <f t="shared" si="55"/>
        <v>May</v>
      </c>
      <c r="H99" s="169" t="str">
        <f t="shared" ref="H99:V99" si="56">H91</f>
        <v>June</v>
      </c>
      <c r="I99" s="169" t="str">
        <f t="shared" ref="I99:U99" si="57">I91</f>
        <v>July</v>
      </c>
      <c r="J99" s="169" t="str">
        <f t="shared" si="57"/>
        <v>August</v>
      </c>
      <c r="K99" s="169" t="str">
        <f t="shared" si="57"/>
        <v>September</v>
      </c>
      <c r="L99" s="169" t="str">
        <f t="shared" si="57"/>
        <v>October</v>
      </c>
      <c r="M99" s="169" t="str">
        <f t="shared" si="57"/>
        <v>November</v>
      </c>
      <c r="N99" s="169" t="str">
        <f t="shared" si="57"/>
        <v>December</v>
      </c>
      <c r="O99" s="169" t="str">
        <f t="shared" si="57"/>
        <v>January</v>
      </c>
      <c r="P99" s="169" t="str">
        <f t="shared" si="57"/>
        <v>February</v>
      </c>
      <c r="Q99" s="169" t="str">
        <f t="shared" si="57"/>
        <v>March</v>
      </c>
      <c r="R99" s="169" t="str">
        <f t="shared" si="57"/>
        <v>April</v>
      </c>
      <c r="S99" s="169" t="str">
        <f t="shared" si="57"/>
        <v>May</v>
      </c>
      <c r="T99" s="169" t="str">
        <f t="shared" si="57"/>
        <v>June</v>
      </c>
      <c r="U99" s="169" t="str">
        <f t="shared" si="57"/>
        <v>July</v>
      </c>
      <c r="V99" s="169" t="str">
        <f t="shared" si="56"/>
        <v>August</v>
      </c>
      <c r="W99" s="169" t="str">
        <f t="shared" ref="W99:AH99" si="58">W91</f>
        <v>September</v>
      </c>
      <c r="X99" s="169" t="str">
        <f t="shared" ref="X99:AG99" si="59">X91</f>
        <v>October</v>
      </c>
      <c r="Y99" s="169" t="str">
        <f t="shared" si="59"/>
        <v>November</v>
      </c>
      <c r="Z99" s="169" t="str">
        <f t="shared" si="59"/>
        <v>December</v>
      </c>
      <c r="AA99" s="169" t="str">
        <f t="shared" si="59"/>
        <v xml:space="preserve">January </v>
      </c>
      <c r="AB99" s="169" t="str">
        <f t="shared" si="59"/>
        <v>February</v>
      </c>
      <c r="AC99" s="169" t="str">
        <f t="shared" si="59"/>
        <v>March</v>
      </c>
      <c r="AD99" s="169" t="str">
        <f t="shared" si="59"/>
        <v>April</v>
      </c>
      <c r="AE99" s="169" t="str">
        <f t="shared" si="59"/>
        <v>May</v>
      </c>
      <c r="AF99" s="169" t="str">
        <f t="shared" si="59"/>
        <v>June</v>
      </c>
      <c r="AG99" s="169" t="str">
        <f t="shared" si="59"/>
        <v>July</v>
      </c>
      <c r="AH99" s="169" t="str">
        <f t="shared" si="58"/>
        <v>August</v>
      </c>
    </row>
    <row r="100" spans="1:34" x14ac:dyDescent="0.25">
      <c r="A100" s="170" t="s">
        <v>31</v>
      </c>
      <c r="B100" s="103">
        <v>0.67500000000000004</v>
      </c>
      <c r="C100" s="103">
        <v>0.85099999999999998</v>
      </c>
      <c r="D100" s="103">
        <v>0.76300000000000001</v>
      </c>
      <c r="E100" s="103">
        <v>0.69499999999999995</v>
      </c>
      <c r="F100" s="103">
        <v>0.66</v>
      </c>
      <c r="G100" s="103">
        <v>0.67100000000000004</v>
      </c>
      <c r="H100" s="103">
        <v>0.68700000000000006</v>
      </c>
      <c r="I100" s="103">
        <v>0.59899999999999998</v>
      </c>
      <c r="J100" s="103">
        <v>0.57499999999999996</v>
      </c>
      <c r="K100" s="103">
        <v>0.70399999999999996</v>
      </c>
      <c r="L100" s="103">
        <v>0.66200000000000003</v>
      </c>
      <c r="M100" s="103">
        <v>0.63300000000000001</v>
      </c>
      <c r="N100" s="103">
        <v>0.68400000000000005</v>
      </c>
      <c r="O100" s="103">
        <v>0.67100000000000004</v>
      </c>
      <c r="P100" s="103">
        <v>0.628</v>
      </c>
      <c r="Q100" s="103">
        <v>0.78500000000000003</v>
      </c>
      <c r="R100" s="103">
        <v>0.86799999999999999</v>
      </c>
      <c r="S100" s="103">
        <v>0.86799999999999999</v>
      </c>
      <c r="T100" s="103">
        <v>0.748</v>
      </c>
      <c r="U100" s="103">
        <v>0.86799999999999999</v>
      </c>
      <c r="V100" s="103">
        <v>0.84599999999999997</v>
      </c>
      <c r="W100" s="103">
        <v>0.82499999999999996</v>
      </c>
      <c r="X100" s="103">
        <v>0.80500000000000005</v>
      </c>
      <c r="Y100" s="103">
        <v>0.78800000000000003</v>
      </c>
      <c r="Z100" s="103">
        <v>0.877</v>
      </c>
      <c r="AA100" s="103">
        <v>0.86399999999999999</v>
      </c>
      <c r="AB100" s="103">
        <v>0.74099999999999999</v>
      </c>
      <c r="AC100" s="103">
        <v>0.78400000000000003</v>
      </c>
      <c r="AD100" s="103">
        <v>0.78100000000000003</v>
      </c>
      <c r="AE100" s="103">
        <v>0.99099999999999999</v>
      </c>
      <c r="AF100" s="103">
        <v>0.78900000000000003</v>
      </c>
      <c r="AG100" s="103">
        <v>0.83799999999999997</v>
      </c>
      <c r="AH100" s="103">
        <v>0.82399999999999995</v>
      </c>
    </row>
    <row r="101" spans="1:34" x14ac:dyDescent="0.25">
      <c r="A101" s="170" t="s">
        <v>32</v>
      </c>
      <c r="B101" s="103">
        <v>0.56299999999999994</v>
      </c>
      <c r="C101" s="103">
        <v>0.77900000000000003</v>
      </c>
      <c r="D101" s="103">
        <v>0.51800000000000002</v>
      </c>
      <c r="E101" s="103">
        <v>0.48199999999999998</v>
      </c>
      <c r="F101" s="103">
        <v>0.52100000000000002</v>
      </c>
      <c r="G101" s="103">
        <v>0.49099999999999999</v>
      </c>
      <c r="H101" s="103">
        <v>0.52100000000000002</v>
      </c>
      <c r="I101" s="103">
        <v>0.47899999999999998</v>
      </c>
      <c r="J101" s="103">
        <v>0.39200000000000002</v>
      </c>
      <c r="K101" s="103">
        <v>0.58199999999999996</v>
      </c>
      <c r="L101" s="103">
        <v>0.56299999999999994</v>
      </c>
      <c r="M101" s="103">
        <v>0.53</v>
      </c>
      <c r="N101" s="103">
        <v>0.52100000000000002</v>
      </c>
      <c r="O101" s="103">
        <v>0.56299999999999994</v>
      </c>
      <c r="P101" s="103">
        <v>0.159</v>
      </c>
      <c r="Q101" s="103">
        <v>0.66200000000000003</v>
      </c>
      <c r="R101" s="103">
        <v>0.53</v>
      </c>
      <c r="S101" s="103">
        <v>0.372</v>
      </c>
      <c r="T101" s="103">
        <v>0.77700000000000002</v>
      </c>
      <c r="U101" s="103">
        <v>1.0900000000000001</v>
      </c>
      <c r="V101" s="103">
        <v>1.1200000000000001</v>
      </c>
      <c r="W101" s="103">
        <v>1.32</v>
      </c>
      <c r="X101" s="103">
        <v>1.613</v>
      </c>
      <c r="Y101" s="103">
        <v>1.2865048543689321</v>
      </c>
      <c r="Z101" s="103">
        <v>1.677</v>
      </c>
      <c r="AA101" s="103">
        <v>1.748</v>
      </c>
      <c r="AB101" s="103">
        <v>0.95599999999999996</v>
      </c>
      <c r="AC101" s="103">
        <v>0.53400000000000003</v>
      </c>
      <c r="AD101" s="103">
        <v>1.5760000000000001</v>
      </c>
      <c r="AE101" s="103">
        <v>1.2190000000000001</v>
      </c>
      <c r="AF101" s="103">
        <v>0.95699999999999996</v>
      </c>
      <c r="AG101" s="103">
        <v>0.72199999999999998</v>
      </c>
      <c r="AH101" s="103">
        <v>0.52500000000000002</v>
      </c>
    </row>
    <row r="102" spans="1:34" x14ac:dyDescent="0.25">
      <c r="A102" s="170" t="s">
        <v>33</v>
      </c>
      <c r="B102" s="103">
        <v>0.89100000000000001</v>
      </c>
      <c r="C102" s="103">
        <v>1.1759999999999999</v>
      </c>
      <c r="D102" s="103">
        <v>1.0669999999999999</v>
      </c>
      <c r="E102" s="103">
        <v>0.92400000000000004</v>
      </c>
      <c r="F102" s="103">
        <v>0.88500000000000001</v>
      </c>
      <c r="G102" s="103">
        <v>1.0860000000000001</v>
      </c>
      <c r="H102" s="103">
        <v>0.89400000000000002</v>
      </c>
      <c r="I102" s="103">
        <v>0.78400000000000003</v>
      </c>
      <c r="J102" s="103">
        <v>0.747</v>
      </c>
      <c r="K102" s="103">
        <v>0.94799999999999995</v>
      </c>
      <c r="L102" s="103">
        <v>0.90300000000000002</v>
      </c>
      <c r="M102" s="103">
        <v>0.84199999999999997</v>
      </c>
      <c r="N102" s="103">
        <v>0.93899999999999995</v>
      </c>
      <c r="O102" s="103">
        <v>0.90900000000000003</v>
      </c>
      <c r="P102" s="103">
        <v>0.84399999999999997</v>
      </c>
      <c r="Q102" s="103">
        <v>0.93</v>
      </c>
      <c r="R102" s="103">
        <v>0.83799999999999997</v>
      </c>
      <c r="S102" s="103">
        <v>0.83799999999999997</v>
      </c>
      <c r="T102" s="103">
        <v>0.76300000000000001</v>
      </c>
      <c r="U102" s="103">
        <v>0.88700000000000001</v>
      </c>
      <c r="V102" s="103">
        <v>0.85899999999999999</v>
      </c>
      <c r="W102" s="103">
        <v>0.76900000000000002</v>
      </c>
      <c r="X102" s="103">
        <v>0.82699999999999996</v>
      </c>
      <c r="Y102" s="103">
        <v>0.77700000000000002</v>
      </c>
      <c r="Z102" s="103">
        <v>0.879</v>
      </c>
      <c r="AA102" s="103">
        <v>0.91200000000000003</v>
      </c>
      <c r="AB102" s="103">
        <v>0.79400000000000004</v>
      </c>
      <c r="AC102" s="103">
        <v>0.80400000000000005</v>
      </c>
      <c r="AD102" s="103">
        <v>0.83499999999999996</v>
      </c>
      <c r="AE102" s="103">
        <v>0.76200000000000001</v>
      </c>
      <c r="AF102" s="103">
        <v>0.78300000000000003</v>
      </c>
      <c r="AG102" s="103">
        <v>0.88100000000000001</v>
      </c>
      <c r="AH102" s="103">
        <v>0.91500000000000004</v>
      </c>
    </row>
    <row r="103" spans="1:34" x14ac:dyDescent="0.25">
      <c r="A103" s="170" t="s">
        <v>34</v>
      </c>
      <c r="B103" s="109">
        <v>0.61099999999999999</v>
      </c>
      <c r="C103" s="109">
        <v>0.58099999999999996</v>
      </c>
      <c r="D103" s="109">
        <v>0.52600000000000002</v>
      </c>
      <c r="E103" s="109">
        <v>0.505</v>
      </c>
      <c r="F103" s="109">
        <v>0.49199999999999999</v>
      </c>
      <c r="G103" s="109">
        <v>0.47399999999999998</v>
      </c>
      <c r="H103" s="109">
        <v>0.41</v>
      </c>
      <c r="I103" s="109">
        <v>0.33100000000000002</v>
      </c>
      <c r="J103" s="109">
        <v>0.35899999999999999</v>
      </c>
      <c r="K103" s="109">
        <v>0.41799999999999998</v>
      </c>
      <c r="L103" s="109">
        <v>0.44400000000000001</v>
      </c>
      <c r="M103" s="109">
        <v>0.44900000000000001</v>
      </c>
      <c r="N103" s="109">
        <v>0.53500000000000003</v>
      </c>
      <c r="O103" s="103">
        <v>0.47</v>
      </c>
      <c r="P103" s="103">
        <v>0.505</v>
      </c>
      <c r="Q103" s="103">
        <v>0.53500000000000003</v>
      </c>
      <c r="R103" s="103">
        <v>0.39500000000000002</v>
      </c>
      <c r="S103" s="103">
        <v>0.29599999999999999</v>
      </c>
      <c r="T103" s="103">
        <v>0.52600000000000002</v>
      </c>
      <c r="U103" s="103">
        <v>0.73199999999999998</v>
      </c>
      <c r="V103" s="103">
        <v>0.90500000000000003</v>
      </c>
      <c r="W103" s="103">
        <v>0.69799999999999995</v>
      </c>
      <c r="X103" s="103">
        <v>0.90300000000000002</v>
      </c>
      <c r="Y103" s="103">
        <v>0.96799999999999997</v>
      </c>
      <c r="Z103" s="103">
        <v>1.0840000000000001</v>
      </c>
      <c r="AA103" s="103">
        <v>1.18</v>
      </c>
      <c r="AB103" s="103">
        <v>0.84399999999999997</v>
      </c>
      <c r="AC103" s="103">
        <v>0.81100000000000005</v>
      </c>
      <c r="AD103" s="103">
        <v>0.93300000000000005</v>
      </c>
      <c r="AE103" s="103">
        <v>1.0349999999999999</v>
      </c>
      <c r="AF103" s="103">
        <v>0.99399999999999999</v>
      </c>
      <c r="AG103" s="103">
        <v>0.877</v>
      </c>
      <c r="AH103" s="103">
        <v>0.88800000000000001</v>
      </c>
    </row>
    <row r="104" spans="1:34" x14ac:dyDescent="0.25">
      <c r="A104" s="171" t="s">
        <v>142</v>
      </c>
      <c r="B104" s="112">
        <v>7</v>
      </c>
      <c r="C104" s="112">
        <v>7</v>
      </c>
      <c r="D104" s="112">
        <v>7</v>
      </c>
      <c r="E104" s="112">
        <v>7</v>
      </c>
      <c r="F104" s="112">
        <v>7</v>
      </c>
      <c r="G104" s="112">
        <v>7</v>
      </c>
      <c r="H104" s="112">
        <v>7</v>
      </c>
      <c r="I104" s="112">
        <v>7</v>
      </c>
      <c r="J104" s="112">
        <v>7</v>
      </c>
      <c r="K104" s="112">
        <v>7</v>
      </c>
      <c r="L104" s="112">
        <v>7</v>
      </c>
      <c r="M104" s="112">
        <v>7</v>
      </c>
      <c r="N104" s="112">
        <v>7</v>
      </c>
      <c r="O104" s="112">
        <v>7</v>
      </c>
      <c r="P104" s="112">
        <v>7</v>
      </c>
      <c r="Q104" s="112">
        <v>7</v>
      </c>
      <c r="R104" s="112">
        <v>7</v>
      </c>
      <c r="S104" s="112">
        <v>7</v>
      </c>
      <c r="T104" s="112">
        <v>7</v>
      </c>
      <c r="U104" s="112">
        <v>7</v>
      </c>
      <c r="V104" s="112">
        <v>7</v>
      </c>
      <c r="W104" s="112">
        <v>7</v>
      </c>
      <c r="X104" s="112">
        <v>7</v>
      </c>
      <c r="Y104" s="112">
        <v>7</v>
      </c>
      <c r="Z104" s="112">
        <v>7</v>
      </c>
      <c r="AA104" s="112">
        <v>7</v>
      </c>
      <c r="AB104" s="112">
        <v>7</v>
      </c>
      <c r="AC104" s="112">
        <v>7</v>
      </c>
      <c r="AD104" s="112">
        <v>7</v>
      </c>
      <c r="AE104" s="112">
        <v>7</v>
      </c>
      <c r="AF104" s="112">
        <v>7</v>
      </c>
      <c r="AG104" s="112">
        <v>7</v>
      </c>
      <c r="AH104" s="112">
        <v>7</v>
      </c>
    </row>
    <row r="105" spans="1:34" x14ac:dyDescent="0.25">
      <c r="A105" s="172" t="s">
        <v>143</v>
      </c>
      <c r="B105" s="104"/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</row>
    <row r="107" spans="1:34" x14ac:dyDescent="0.25">
      <c r="A107" s="168" t="s">
        <v>14</v>
      </c>
      <c r="B107" s="169" t="str">
        <f t="shared" ref="B107:G107" si="60">B99</f>
        <v>Nov</v>
      </c>
      <c r="C107" s="169" t="str">
        <f t="shared" si="60"/>
        <v>Jan</v>
      </c>
      <c r="D107" s="169" t="str">
        <f t="shared" si="60"/>
        <v>Feb</v>
      </c>
      <c r="E107" s="169" t="str">
        <f t="shared" si="60"/>
        <v>Mar</v>
      </c>
      <c r="F107" s="169" t="str">
        <f t="shared" si="60"/>
        <v>Apr</v>
      </c>
      <c r="G107" s="169" t="str">
        <f t="shared" si="60"/>
        <v>May</v>
      </c>
      <c r="H107" s="169" t="str">
        <f t="shared" ref="H107:V107" si="61">H99</f>
        <v>June</v>
      </c>
      <c r="I107" s="169" t="str">
        <f t="shared" ref="I107:U107" si="62">I99</f>
        <v>July</v>
      </c>
      <c r="J107" s="169" t="str">
        <f t="shared" si="62"/>
        <v>August</v>
      </c>
      <c r="K107" s="169" t="str">
        <f t="shared" si="62"/>
        <v>September</v>
      </c>
      <c r="L107" s="169" t="str">
        <f t="shared" si="62"/>
        <v>October</v>
      </c>
      <c r="M107" s="169" t="str">
        <f t="shared" si="62"/>
        <v>November</v>
      </c>
      <c r="N107" s="169" t="str">
        <f t="shared" si="62"/>
        <v>December</v>
      </c>
      <c r="O107" s="169" t="str">
        <f t="shared" si="62"/>
        <v>January</v>
      </c>
      <c r="P107" s="169" t="str">
        <f t="shared" si="62"/>
        <v>February</v>
      </c>
      <c r="Q107" s="169" t="str">
        <f t="shared" si="62"/>
        <v>March</v>
      </c>
      <c r="R107" s="169" t="str">
        <f t="shared" si="62"/>
        <v>April</v>
      </c>
      <c r="S107" s="169" t="str">
        <f t="shared" si="62"/>
        <v>May</v>
      </c>
      <c r="T107" s="169" t="str">
        <f t="shared" si="62"/>
        <v>June</v>
      </c>
      <c r="U107" s="169" t="str">
        <f t="shared" si="62"/>
        <v>July</v>
      </c>
      <c r="V107" s="169" t="str">
        <f t="shared" si="61"/>
        <v>August</v>
      </c>
      <c r="W107" s="169" t="str">
        <f t="shared" ref="W107:AH107" si="63">W99</f>
        <v>September</v>
      </c>
      <c r="X107" s="169" t="str">
        <f t="shared" ref="X107:AG107" si="64">X99</f>
        <v>October</v>
      </c>
      <c r="Y107" s="169" t="str">
        <f t="shared" si="64"/>
        <v>November</v>
      </c>
      <c r="Z107" s="169" t="str">
        <f t="shared" si="64"/>
        <v>December</v>
      </c>
      <c r="AA107" s="169" t="str">
        <f t="shared" si="64"/>
        <v xml:space="preserve">January </v>
      </c>
      <c r="AB107" s="169" t="str">
        <f t="shared" si="64"/>
        <v>February</v>
      </c>
      <c r="AC107" s="169" t="str">
        <f t="shared" si="64"/>
        <v>March</v>
      </c>
      <c r="AD107" s="169" t="str">
        <f t="shared" si="64"/>
        <v>April</v>
      </c>
      <c r="AE107" s="169" t="str">
        <f t="shared" si="64"/>
        <v>May</v>
      </c>
      <c r="AF107" s="169" t="str">
        <f t="shared" si="64"/>
        <v>June</v>
      </c>
      <c r="AG107" s="169" t="str">
        <f t="shared" si="64"/>
        <v>July</v>
      </c>
      <c r="AH107" s="169" t="str">
        <f t="shared" si="63"/>
        <v>August</v>
      </c>
    </row>
    <row r="108" spans="1:34" x14ac:dyDescent="0.25">
      <c r="A108" s="170" t="s">
        <v>31</v>
      </c>
      <c r="B108" s="103">
        <v>0.69099999999999995</v>
      </c>
      <c r="C108" s="103">
        <v>0.69599999999999995</v>
      </c>
      <c r="D108" s="103">
        <v>0.67600000000000005</v>
      </c>
      <c r="E108" s="103">
        <v>0.79</v>
      </c>
      <c r="F108" s="103">
        <v>0.84899999999999998</v>
      </c>
      <c r="G108" s="103">
        <v>0.72199999999999998</v>
      </c>
      <c r="H108" s="103">
        <v>0.86099999999999999</v>
      </c>
      <c r="I108" s="103">
        <v>0.85</v>
      </c>
      <c r="J108" s="103">
        <v>0.75700000000000001</v>
      </c>
      <c r="K108" s="103">
        <v>0.79800000000000004</v>
      </c>
      <c r="L108" s="103">
        <v>0.85399999999999998</v>
      </c>
      <c r="M108" s="103">
        <v>0.93300000000000005</v>
      </c>
      <c r="N108" s="103">
        <v>0.55100000000000005</v>
      </c>
      <c r="O108" s="103">
        <v>0.874</v>
      </c>
      <c r="P108" s="103">
        <v>0.86799999999999999</v>
      </c>
      <c r="Q108" s="103">
        <v>0.878</v>
      </c>
      <c r="R108" s="103">
        <v>0.9</v>
      </c>
      <c r="S108" s="103">
        <v>0.92700000000000005</v>
      </c>
      <c r="T108" s="103">
        <v>0.90400000000000003</v>
      </c>
      <c r="U108" s="103">
        <v>0.95099999999999996</v>
      </c>
      <c r="V108" s="103">
        <v>0.97399999999999998</v>
      </c>
      <c r="W108" s="103">
        <v>0.96099999999999997</v>
      </c>
      <c r="X108" s="103">
        <v>0.92200000000000004</v>
      </c>
      <c r="Y108" s="103">
        <v>0.91900000000000004</v>
      </c>
      <c r="Z108" s="103">
        <v>1.1140000000000001</v>
      </c>
      <c r="AA108" s="103">
        <v>0.92100000000000004</v>
      </c>
      <c r="AB108" s="103">
        <v>0.96</v>
      </c>
      <c r="AC108" s="103">
        <v>1.087</v>
      </c>
      <c r="AD108" s="103">
        <v>0.94799999999999995</v>
      </c>
      <c r="AE108" s="103">
        <v>0.93700000000000006</v>
      </c>
      <c r="AF108" s="103">
        <v>1.028</v>
      </c>
      <c r="AG108" s="103">
        <v>1.1850000000000001</v>
      </c>
      <c r="AH108" s="103">
        <v>1.1839999999999999</v>
      </c>
    </row>
    <row r="109" spans="1:34" x14ac:dyDescent="0.25">
      <c r="A109" s="170" t="s">
        <v>32</v>
      </c>
      <c r="B109" s="103">
        <v>0.71199999999999997</v>
      </c>
      <c r="C109" s="103">
        <v>0.85099999999999998</v>
      </c>
      <c r="D109" s="103">
        <v>0.90900000000000003</v>
      </c>
      <c r="E109" s="103">
        <v>0.76400000000000001</v>
      </c>
      <c r="F109" s="103">
        <v>0.86799999999999999</v>
      </c>
      <c r="G109" s="103">
        <v>0.85799999999999998</v>
      </c>
      <c r="H109" s="103">
        <v>0.79400000000000004</v>
      </c>
      <c r="I109" s="103">
        <v>0.82299999999999995</v>
      </c>
      <c r="J109" s="103">
        <v>0.95799999999999996</v>
      </c>
      <c r="K109" s="103">
        <v>0.95499999999999996</v>
      </c>
      <c r="L109" s="103">
        <v>0.96499999999999997</v>
      </c>
      <c r="M109" s="103">
        <v>0.77700000000000002</v>
      </c>
      <c r="N109" s="103">
        <v>0.81200000000000006</v>
      </c>
      <c r="O109" s="103">
        <v>0.77200000000000002</v>
      </c>
      <c r="P109" s="103">
        <v>0.83899999999999997</v>
      </c>
      <c r="Q109" s="103">
        <v>0.89300000000000002</v>
      </c>
      <c r="R109" s="103">
        <v>0.92300000000000004</v>
      </c>
      <c r="S109" s="103">
        <v>0.91500000000000004</v>
      </c>
      <c r="T109" s="103">
        <v>0.86499999999999999</v>
      </c>
      <c r="U109" s="103">
        <v>0.77200000000000002</v>
      </c>
      <c r="V109" s="103">
        <v>0.753</v>
      </c>
      <c r="W109" s="103">
        <v>0.81100000000000005</v>
      </c>
      <c r="X109" s="103">
        <v>0.84699999999999998</v>
      </c>
      <c r="Y109" s="103">
        <v>0.86499999999999999</v>
      </c>
      <c r="Z109" s="103">
        <v>0.76600000000000001</v>
      </c>
      <c r="AA109" s="103">
        <v>0.82</v>
      </c>
      <c r="AB109" s="103">
        <v>0.66700000000000004</v>
      </c>
      <c r="AC109" s="103">
        <v>0.73899999999999999</v>
      </c>
      <c r="AD109" s="103">
        <v>0.73299999999999998</v>
      </c>
      <c r="AE109" s="103">
        <v>0.75900000000000001</v>
      </c>
      <c r="AF109" s="103">
        <v>0.85099999999999998</v>
      </c>
      <c r="AG109" s="103">
        <v>0.68200000000000005</v>
      </c>
      <c r="AH109" s="103">
        <v>0.64500000000000002</v>
      </c>
    </row>
    <row r="110" spans="1:34" x14ac:dyDescent="0.25">
      <c r="A110" s="170" t="s">
        <v>33</v>
      </c>
      <c r="B110" s="103">
        <v>0.76700000000000002</v>
      </c>
      <c r="C110" s="103">
        <v>0.751</v>
      </c>
      <c r="D110" s="103">
        <v>0.79500000000000004</v>
      </c>
      <c r="E110" s="103">
        <v>0.94</v>
      </c>
      <c r="F110" s="103">
        <v>0.94199999999999995</v>
      </c>
      <c r="G110" s="103">
        <v>0.96399999999999997</v>
      </c>
      <c r="H110" s="103">
        <v>0.95199999999999996</v>
      </c>
      <c r="I110" s="103">
        <v>0.94199999999999995</v>
      </c>
      <c r="J110" s="103">
        <v>0.94899999999999995</v>
      </c>
      <c r="K110" s="103">
        <v>0.95799999999999996</v>
      </c>
      <c r="L110" s="103">
        <v>0.98099999999999998</v>
      </c>
      <c r="M110" s="103">
        <v>0.96499999999999997</v>
      </c>
      <c r="N110" s="103">
        <v>1.0009999999999999</v>
      </c>
      <c r="O110" s="103">
        <v>0.96699999999999997</v>
      </c>
      <c r="P110" s="103">
        <v>0.96499999999999997</v>
      </c>
      <c r="Q110" s="103">
        <v>0.86299999999999999</v>
      </c>
      <c r="R110" s="103">
        <v>0.96199999999999997</v>
      </c>
      <c r="S110" s="103">
        <v>0.96199999999999997</v>
      </c>
      <c r="T110" s="103">
        <v>0.99399999999999999</v>
      </c>
      <c r="U110" s="103">
        <v>0.98599999999999999</v>
      </c>
      <c r="V110" s="103">
        <v>0.995</v>
      </c>
      <c r="W110" s="103">
        <v>0.97199999999999998</v>
      </c>
      <c r="X110" s="103">
        <v>1.0109999999999999</v>
      </c>
      <c r="Y110" s="103">
        <v>0.96199999999999997</v>
      </c>
      <c r="Z110" s="103">
        <v>1.077</v>
      </c>
      <c r="AA110" s="103">
        <v>1.018</v>
      </c>
      <c r="AB110" s="103">
        <v>0.98899999999999999</v>
      </c>
      <c r="AC110" s="103">
        <v>1.028</v>
      </c>
      <c r="AD110" s="103">
        <v>0.98599999999999999</v>
      </c>
      <c r="AE110" s="103">
        <v>1.0149999999999999</v>
      </c>
      <c r="AF110" s="103">
        <v>0.81399999999999995</v>
      </c>
      <c r="AG110" s="103">
        <v>0.97799999999999998</v>
      </c>
      <c r="AH110" s="103">
        <v>0.98199999999999998</v>
      </c>
    </row>
    <row r="111" spans="1:34" x14ac:dyDescent="0.25">
      <c r="A111" s="170" t="s">
        <v>34</v>
      </c>
      <c r="B111" s="103">
        <v>0.72899999999999998</v>
      </c>
      <c r="C111" s="103">
        <v>1.202</v>
      </c>
      <c r="D111" s="103">
        <v>0.78600000000000003</v>
      </c>
      <c r="E111" s="103">
        <v>0.81799999999999995</v>
      </c>
      <c r="F111" s="103">
        <v>1.028</v>
      </c>
      <c r="G111" s="103">
        <v>0.96799999999999997</v>
      </c>
      <c r="H111" s="103">
        <v>0.88500000000000001</v>
      </c>
      <c r="I111" s="103">
        <v>1.0580000000000001</v>
      </c>
      <c r="J111" s="103">
        <v>1.069</v>
      </c>
      <c r="K111" s="103">
        <v>1.0069999999999999</v>
      </c>
      <c r="L111" s="103">
        <v>0.99299999999999999</v>
      </c>
      <c r="M111" s="103">
        <v>0.99399999999999999</v>
      </c>
      <c r="N111" s="103">
        <v>0.88700000000000001</v>
      </c>
      <c r="O111" s="103">
        <v>0.89800000000000002</v>
      </c>
      <c r="P111" s="103">
        <v>1.0149999999999999</v>
      </c>
      <c r="Q111" s="103">
        <v>1.0109999999999999</v>
      </c>
      <c r="R111" s="103">
        <v>0.98899999999999999</v>
      </c>
      <c r="S111" s="103">
        <v>0.78</v>
      </c>
      <c r="T111" s="103">
        <v>1</v>
      </c>
      <c r="U111" s="103">
        <v>1.014</v>
      </c>
      <c r="V111" s="103">
        <v>1.0109999999999999</v>
      </c>
      <c r="W111" s="103">
        <v>1.2390000000000001</v>
      </c>
      <c r="X111" s="103">
        <v>1.0649999999999999</v>
      </c>
      <c r="Y111" s="103">
        <v>1.0860000000000001</v>
      </c>
      <c r="Z111" s="103">
        <v>1.016</v>
      </c>
      <c r="AA111" s="103">
        <v>1.1679999999999999</v>
      </c>
      <c r="AB111" s="103">
        <v>1.1759999999999999</v>
      </c>
      <c r="AC111" s="103">
        <v>1.0089999999999999</v>
      </c>
      <c r="AD111" s="103">
        <v>1</v>
      </c>
      <c r="AE111" s="103">
        <v>1</v>
      </c>
      <c r="AF111" s="103">
        <v>0.998</v>
      </c>
      <c r="AG111" s="103">
        <v>1.04</v>
      </c>
      <c r="AH111" s="103">
        <v>0.98399999999999999</v>
      </c>
    </row>
    <row r="112" spans="1:34" x14ac:dyDescent="0.25">
      <c r="A112" s="171" t="s">
        <v>142</v>
      </c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</row>
    <row r="113" spans="1:34" x14ac:dyDescent="0.25">
      <c r="A113" s="172" t="s">
        <v>143</v>
      </c>
      <c r="B113" s="104">
        <v>32</v>
      </c>
      <c r="C113" s="104">
        <v>32</v>
      </c>
      <c r="D113" s="104">
        <v>32</v>
      </c>
      <c r="E113" s="104">
        <v>32</v>
      </c>
      <c r="F113" s="104">
        <v>32</v>
      </c>
      <c r="G113" s="104">
        <v>32</v>
      </c>
      <c r="H113" s="104">
        <v>32</v>
      </c>
      <c r="I113" s="104">
        <v>32</v>
      </c>
      <c r="J113" s="104">
        <v>32</v>
      </c>
      <c r="K113" s="104">
        <v>32</v>
      </c>
      <c r="L113" s="104">
        <v>32</v>
      </c>
      <c r="M113" s="104">
        <v>32</v>
      </c>
      <c r="N113" s="104">
        <v>32</v>
      </c>
      <c r="O113" s="104">
        <v>32</v>
      </c>
      <c r="P113" s="104">
        <v>32</v>
      </c>
      <c r="Q113" s="104">
        <v>32</v>
      </c>
      <c r="R113" s="104">
        <v>32</v>
      </c>
      <c r="S113" s="104">
        <v>32</v>
      </c>
      <c r="T113" s="104">
        <v>32</v>
      </c>
      <c r="U113" s="104">
        <v>32</v>
      </c>
      <c r="V113" s="104">
        <v>32</v>
      </c>
      <c r="W113" s="104">
        <v>32</v>
      </c>
      <c r="X113" s="104">
        <v>32</v>
      </c>
      <c r="Y113" s="104">
        <v>32</v>
      </c>
      <c r="Z113" s="104">
        <v>32</v>
      </c>
      <c r="AA113" s="104">
        <v>32</v>
      </c>
      <c r="AB113" s="104">
        <v>32</v>
      </c>
      <c r="AC113" s="104">
        <v>32</v>
      </c>
      <c r="AD113" s="104">
        <v>32</v>
      </c>
      <c r="AE113" s="104">
        <v>32</v>
      </c>
      <c r="AF113" s="104">
        <v>32</v>
      </c>
      <c r="AG113" s="104">
        <v>32</v>
      </c>
      <c r="AH113" s="104">
        <v>32</v>
      </c>
    </row>
    <row r="115" spans="1:34" x14ac:dyDescent="0.25">
      <c r="A115" s="168" t="s">
        <v>15</v>
      </c>
      <c r="B115" s="169" t="str">
        <f t="shared" ref="B115:G115" si="65">B107</f>
        <v>Nov</v>
      </c>
      <c r="C115" s="169" t="str">
        <f t="shared" si="65"/>
        <v>Jan</v>
      </c>
      <c r="D115" s="169" t="str">
        <f t="shared" si="65"/>
        <v>Feb</v>
      </c>
      <c r="E115" s="169" t="str">
        <f t="shared" si="65"/>
        <v>Mar</v>
      </c>
      <c r="F115" s="169" t="str">
        <f t="shared" si="65"/>
        <v>Apr</v>
      </c>
      <c r="G115" s="169" t="str">
        <f t="shared" si="65"/>
        <v>May</v>
      </c>
      <c r="H115" s="169" t="str">
        <f t="shared" ref="H115:V115" si="66">H107</f>
        <v>June</v>
      </c>
      <c r="I115" s="169" t="str">
        <f t="shared" ref="I115:U115" si="67">I107</f>
        <v>July</v>
      </c>
      <c r="J115" s="169" t="str">
        <f t="shared" si="67"/>
        <v>August</v>
      </c>
      <c r="K115" s="169" t="str">
        <f t="shared" si="67"/>
        <v>September</v>
      </c>
      <c r="L115" s="169" t="str">
        <f t="shared" si="67"/>
        <v>October</v>
      </c>
      <c r="M115" s="169" t="str">
        <f t="shared" si="67"/>
        <v>November</v>
      </c>
      <c r="N115" s="169" t="str">
        <f t="shared" si="67"/>
        <v>December</v>
      </c>
      <c r="O115" s="169" t="str">
        <f t="shared" si="67"/>
        <v>January</v>
      </c>
      <c r="P115" s="169" t="str">
        <f t="shared" si="67"/>
        <v>February</v>
      </c>
      <c r="Q115" s="169" t="str">
        <f t="shared" si="67"/>
        <v>March</v>
      </c>
      <c r="R115" s="169" t="str">
        <f t="shared" si="67"/>
        <v>April</v>
      </c>
      <c r="S115" s="169" t="str">
        <f t="shared" si="67"/>
        <v>May</v>
      </c>
      <c r="T115" s="169" t="str">
        <f t="shared" si="67"/>
        <v>June</v>
      </c>
      <c r="U115" s="169" t="str">
        <f t="shared" si="67"/>
        <v>July</v>
      </c>
      <c r="V115" s="169" t="str">
        <f t="shared" si="66"/>
        <v>August</v>
      </c>
      <c r="W115" s="169" t="str">
        <f t="shared" ref="W115:AH115" si="68">W107</f>
        <v>September</v>
      </c>
      <c r="X115" s="169" t="str">
        <f t="shared" ref="X115:AG115" si="69">X107</f>
        <v>October</v>
      </c>
      <c r="Y115" s="169" t="str">
        <f t="shared" si="69"/>
        <v>November</v>
      </c>
      <c r="Z115" s="169" t="str">
        <f t="shared" si="69"/>
        <v>December</v>
      </c>
      <c r="AA115" s="169" t="str">
        <f t="shared" si="69"/>
        <v xml:space="preserve">January </v>
      </c>
      <c r="AB115" s="169" t="str">
        <f t="shared" si="69"/>
        <v>February</v>
      </c>
      <c r="AC115" s="169" t="str">
        <f t="shared" si="69"/>
        <v>March</v>
      </c>
      <c r="AD115" s="169" t="str">
        <f t="shared" si="69"/>
        <v>April</v>
      </c>
      <c r="AE115" s="169" t="str">
        <f t="shared" si="69"/>
        <v>May</v>
      </c>
      <c r="AF115" s="169" t="str">
        <f t="shared" si="69"/>
        <v>June</v>
      </c>
      <c r="AG115" s="169" t="str">
        <f t="shared" si="69"/>
        <v>July</v>
      </c>
      <c r="AH115" s="169" t="str">
        <f t="shared" si="68"/>
        <v>August</v>
      </c>
    </row>
    <row r="116" spans="1:34" x14ac:dyDescent="0.25">
      <c r="A116" s="170" t="s">
        <v>31</v>
      </c>
      <c r="B116" s="103">
        <v>0.92800000000000005</v>
      </c>
      <c r="C116" s="103">
        <v>1.2210000000000001</v>
      </c>
      <c r="D116" s="103">
        <v>0.95699999999999996</v>
      </c>
      <c r="E116" s="103">
        <v>0.85699999999999998</v>
      </c>
      <c r="F116" s="103">
        <v>0.77400000000000002</v>
      </c>
      <c r="G116" s="103">
        <v>0.68200000000000005</v>
      </c>
      <c r="H116" s="103">
        <v>0.85199999999999998</v>
      </c>
      <c r="I116" s="103">
        <v>0.94199999999999995</v>
      </c>
      <c r="J116" s="103">
        <v>0.84699999999999998</v>
      </c>
      <c r="K116" s="103">
        <v>0.95099999999999996</v>
      </c>
      <c r="L116" s="103">
        <v>0.85699999999999998</v>
      </c>
      <c r="M116" s="103">
        <v>0.84299999999999997</v>
      </c>
      <c r="N116" s="103">
        <v>0.91600000000000004</v>
      </c>
      <c r="O116" s="103">
        <v>0.91900000000000004</v>
      </c>
      <c r="P116" s="103">
        <v>0.78600000000000003</v>
      </c>
      <c r="Q116" s="103">
        <v>0.92700000000000005</v>
      </c>
      <c r="R116" s="103">
        <v>0.88500000000000001</v>
      </c>
      <c r="S116" s="103">
        <v>0.91200000000000003</v>
      </c>
      <c r="T116" s="103">
        <v>1.006</v>
      </c>
      <c r="U116" s="103">
        <v>0.95799999999999996</v>
      </c>
      <c r="V116" s="103">
        <v>0.97499999999999998</v>
      </c>
      <c r="W116" s="103">
        <v>0.94699999999999995</v>
      </c>
      <c r="X116" s="103">
        <v>0.95199999999999996</v>
      </c>
      <c r="Y116" s="103">
        <v>0.98599999999999999</v>
      </c>
      <c r="Z116" s="103">
        <v>0.9</v>
      </c>
      <c r="AA116" s="103">
        <v>0.91400000000000003</v>
      </c>
      <c r="AB116" s="103">
        <v>0.95599999999999996</v>
      </c>
      <c r="AC116" s="103">
        <v>0.93100000000000005</v>
      </c>
      <c r="AD116" s="103">
        <v>1.03</v>
      </c>
      <c r="AE116" s="103">
        <v>0.90900000000000003</v>
      </c>
      <c r="AF116" s="103">
        <v>0.88600000000000001</v>
      </c>
      <c r="AG116" s="103">
        <v>0.88300000000000001</v>
      </c>
      <c r="AH116" s="103">
        <v>0.85799999999999998</v>
      </c>
    </row>
    <row r="117" spans="1:34" x14ac:dyDescent="0.25">
      <c r="A117" s="170" t="s">
        <v>32</v>
      </c>
      <c r="B117" s="103">
        <v>0.94399999999999995</v>
      </c>
      <c r="C117" s="103">
        <v>0.81299999999999994</v>
      </c>
      <c r="D117" s="103">
        <v>0.76700000000000002</v>
      </c>
      <c r="E117" s="103">
        <v>0.92400000000000004</v>
      </c>
      <c r="F117" s="103">
        <v>0.98599999999999999</v>
      </c>
      <c r="G117" s="103">
        <v>0.77800000000000002</v>
      </c>
      <c r="H117" s="103">
        <v>0.83</v>
      </c>
      <c r="I117" s="103">
        <v>0.94</v>
      </c>
      <c r="J117" s="103">
        <v>0.81499999999999995</v>
      </c>
      <c r="K117" s="103">
        <v>0.995</v>
      </c>
      <c r="L117" s="103">
        <v>1.0569999999999999</v>
      </c>
      <c r="M117" s="103">
        <v>0.92200000000000004</v>
      </c>
      <c r="N117" s="103">
        <v>1.1399999999999999</v>
      </c>
      <c r="O117" s="103">
        <v>0.94699999999999995</v>
      </c>
      <c r="P117" s="103">
        <v>0.93100000000000005</v>
      </c>
      <c r="Q117" s="103">
        <v>0.95299999999999996</v>
      </c>
      <c r="R117" s="103">
        <v>0.997</v>
      </c>
      <c r="S117" s="103">
        <v>1.02</v>
      </c>
      <c r="T117" s="103">
        <v>1.032</v>
      </c>
      <c r="U117" s="103">
        <v>1.0269999999999999</v>
      </c>
      <c r="V117" s="115">
        <v>0.95199999999999996</v>
      </c>
      <c r="W117" s="115">
        <v>0.66300000000000003</v>
      </c>
      <c r="X117" s="115">
        <v>0.996</v>
      </c>
      <c r="Y117" s="115">
        <v>0.751</v>
      </c>
      <c r="Z117" s="115">
        <v>0.998</v>
      </c>
      <c r="AA117" s="115">
        <v>0.33900000000000002</v>
      </c>
      <c r="AB117" s="115">
        <v>0.68</v>
      </c>
      <c r="AC117" s="115">
        <v>0.60499999999999998</v>
      </c>
      <c r="AD117" s="115">
        <v>0.59699999999999998</v>
      </c>
      <c r="AE117" s="115">
        <v>0.70099999999999996</v>
      </c>
      <c r="AF117" s="115">
        <v>0.82499999999999996</v>
      </c>
      <c r="AG117" s="115">
        <v>0.69299999999999995</v>
      </c>
      <c r="AH117" s="115">
        <v>0.99199999999999999</v>
      </c>
    </row>
    <row r="118" spans="1:34" x14ac:dyDescent="0.25">
      <c r="A118" s="170" t="s">
        <v>33</v>
      </c>
      <c r="B118" s="103">
        <v>1.0569999999999999</v>
      </c>
      <c r="C118" s="103">
        <v>1.3360000000000001</v>
      </c>
      <c r="D118" s="103">
        <v>1.0009999999999999</v>
      </c>
      <c r="E118" s="103">
        <v>1.0649999999999999</v>
      </c>
      <c r="F118" s="103">
        <v>1.0169999999999999</v>
      </c>
      <c r="G118" s="103">
        <v>1.032</v>
      </c>
      <c r="H118" s="103">
        <v>1.0169999999999999</v>
      </c>
      <c r="I118" s="103">
        <v>1.0880000000000001</v>
      </c>
      <c r="J118" s="103">
        <v>0.96799999999999997</v>
      </c>
      <c r="K118" s="103">
        <v>1.1499999999999999</v>
      </c>
      <c r="L118" s="103">
        <v>1.016</v>
      </c>
      <c r="M118" s="103">
        <v>1</v>
      </c>
      <c r="N118" s="103">
        <v>1.097</v>
      </c>
      <c r="O118" s="103">
        <v>1.032</v>
      </c>
      <c r="P118" s="103">
        <v>1.0169999999999999</v>
      </c>
      <c r="Q118" s="103">
        <v>1.016</v>
      </c>
      <c r="R118" s="103">
        <v>1.133</v>
      </c>
      <c r="S118" s="103">
        <v>1.133</v>
      </c>
      <c r="T118" s="103">
        <v>1.1839999999999999</v>
      </c>
      <c r="U118" s="103">
        <v>1.0349999999999999</v>
      </c>
      <c r="V118" s="103">
        <v>1.006</v>
      </c>
      <c r="W118" s="103">
        <v>1.121</v>
      </c>
      <c r="X118" s="103">
        <v>1.232</v>
      </c>
      <c r="Y118" s="103">
        <v>1.2010000000000001</v>
      </c>
      <c r="Z118" s="103">
        <v>1.3009999999999999</v>
      </c>
      <c r="AA118" s="103">
        <v>1.177</v>
      </c>
      <c r="AB118" s="103">
        <v>1.196</v>
      </c>
      <c r="AC118" s="103">
        <v>1.048</v>
      </c>
      <c r="AD118" s="103">
        <v>1</v>
      </c>
      <c r="AE118" s="103">
        <v>1.016</v>
      </c>
      <c r="AF118" s="103">
        <v>1</v>
      </c>
      <c r="AG118" s="103">
        <v>0.98399999999999999</v>
      </c>
      <c r="AH118" s="103">
        <v>1.0009999999999999</v>
      </c>
    </row>
    <row r="119" spans="1:34" x14ac:dyDescent="0.25">
      <c r="A119" s="170" t="s">
        <v>34</v>
      </c>
      <c r="B119" s="103">
        <v>1.0169999999999999</v>
      </c>
      <c r="C119" s="103">
        <v>0.998</v>
      </c>
      <c r="D119" s="103">
        <v>1.0803</v>
      </c>
      <c r="E119" s="103">
        <v>1.014</v>
      </c>
      <c r="F119" s="103">
        <v>1.0329999999999999</v>
      </c>
      <c r="G119" s="103">
        <v>0.98499999999999999</v>
      </c>
      <c r="H119" s="103">
        <v>0.98799999999999999</v>
      </c>
      <c r="I119" s="103">
        <v>1.024</v>
      </c>
      <c r="J119" s="103">
        <v>1.0209999999999999</v>
      </c>
      <c r="K119" s="103">
        <v>0.98299999999999998</v>
      </c>
      <c r="L119" s="103">
        <v>1</v>
      </c>
      <c r="M119" s="103">
        <v>0.94699999999999995</v>
      </c>
      <c r="N119" s="103">
        <v>1.004</v>
      </c>
      <c r="O119" s="103">
        <v>1</v>
      </c>
      <c r="P119" s="103">
        <v>1.091</v>
      </c>
      <c r="Q119" s="103">
        <v>0.95199999999999996</v>
      </c>
      <c r="R119" s="103">
        <v>1.034</v>
      </c>
      <c r="S119" s="103">
        <v>1.034</v>
      </c>
      <c r="T119" s="103">
        <v>1.0169999999999999</v>
      </c>
      <c r="U119" s="103">
        <v>0.99199999999999999</v>
      </c>
      <c r="V119" s="103">
        <v>0.999</v>
      </c>
      <c r="W119" s="103">
        <v>1.087</v>
      </c>
      <c r="X119" s="103">
        <v>1.032</v>
      </c>
      <c r="Y119" s="103">
        <v>1.004</v>
      </c>
      <c r="Z119" s="103">
        <v>1</v>
      </c>
      <c r="AA119" s="103">
        <v>1</v>
      </c>
      <c r="AB119" s="103">
        <v>1.018</v>
      </c>
      <c r="AC119" s="103">
        <v>1.032</v>
      </c>
      <c r="AD119" s="103">
        <v>1.0169999999999999</v>
      </c>
      <c r="AE119" s="103">
        <v>1</v>
      </c>
      <c r="AF119" s="103">
        <v>1.0169999999999999</v>
      </c>
      <c r="AG119" s="103">
        <v>1</v>
      </c>
      <c r="AH119" s="103">
        <v>1.032</v>
      </c>
    </row>
    <row r="120" spans="1:34" x14ac:dyDescent="0.25">
      <c r="A120" s="171" t="s">
        <v>142</v>
      </c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</row>
    <row r="121" spans="1:34" x14ac:dyDescent="0.25">
      <c r="A121" s="172" t="s">
        <v>143</v>
      </c>
      <c r="B121" s="104">
        <v>18</v>
      </c>
      <c r="C121" s="104">
        <v>18</v>
      </c>
      <c r="D121" s="104">
        <v>18</v>
      </c>
      <c r="E121" s="104">
        <v>18</v>
      </c>
      <c r="F121" s="104">
        <v>18</v>
      </c>
      <c r="G121" s="104">
        <v>18</v>
      </c>
      <c r="H121" s="104">
        <v>18</v>
      </c>
      <c r="I121" s="104">
        <v>18</v>
      </c>
      <c r="J121" s="104">
        <v>18</v>
      </c>
      <c r="K121" s="104">
        <v>18</v>
      </c>
      <c r="L121" s="104">
        <v>18</v>
      </c>
      <c r="M121" s="104">
        <v>18</v>
      </c>
      <c r="N121" s="104">
        <v>18</v>
      </c>
      <c r="O121" s="104">
        <v>18</v>
      </c>
      <c r="P121" s="104">
        <v>18</v>
      </c>
      <c r="Q121" s="104">
        <v>18</v>
      </c>
      <c r="R121" s="104">
        <v>18</v>
      </c>
      <c r="S121" s="104">
        <v>18</v>
      </c>
      <c r="T121" s="104">
        <v>18</v>
      </c>
      <c r="U121" s="104">
        <v>18</v>
      </c>
      <c r="V121" s="104">
        <v>18</v>
      </c>
      <c r="W121" s="104">
        <v>18</v>
      </c>
      <c r="X121" s="104">
        <v>18</v>
      </c>
      <c r="Y121" s="104">
        <v>18</v>
      </c>
      <c r="Z121" s="104">
        <v>18</v>
      </c>
      <c r="AA121" s="104">
        <v>18</v>
      </c>
      <c r="AB121" s="104">
        <v>18</v>
      </c>
      <c r="AC121" s="104">
        <v>18</v>
      </c>
      <c r="AD121" s="104">
        <v>18</v>
      </c>
      <c r="AE121" s="104">
        <v>18</v>
      </c>
      <c r="AF121" s="104">
        <v>18</v>
      </c>
      <c r="AG121" s="104">
        <v>18</v>
      </c>
      <c r="AH121" s="104">
        <v>18</v>
      </c>
    </row>
    <row r="123" spans="1:34" x14ac:dyDescent="0.25">
      <c r="A123" s="168" t="s">
        <v>337</v>
      </c>
      <c r="B123" s="169" t="str">
        <f t="shared" ref="B123:G123" si="70">B115</f>
        <v>Nov</v>
      </c>
      <c r="C123" s="169" t="str">
        <f t="shared" si="70"/>
        <v>Jan</v>
      </c>
      <c r="D123" s="169" t="str">
        <f t="shared" si="70"/>
        <v>Feb</v>
      </c>
      <c r="E123" s="169" t="str">
        <f t="shared" si="70"/>
        <v>Mar</v>
      </c>
      <c r="F123" s="169" t="str">
        <f t="shared" si="70"/>
        <v>Apr</v>
      </c>
      <c r="G123" s="169" t="str">
        <f t="shared" si="70"/>
        <v>May</v>
      </c>
      <c r="H123" s="169" t="str">
        <f t="shared" ref="H123:V123" si="71">H115</f>
        <v>June</v>
      </c>
      <c r="I123" s="169" t="str">
        <f t="shared" ref="I123:U123" si="72">I115</f>
        <v>July</v>
      </c>
      <c r="J123" s="169" t="str">
        <f t="shared" si="72"/>
        <v>August</v>
      </c>
      <c r="K123" s="169" t="str">
        <f t="shared" si="72"/>
        <v>September</v>
      </c>
      <c r="L123" s="169" t="str">
        <f t="shared" si="72"/>
        <v>October</v>
      </c>
      <c r="M123" s="169" t="str">
        <f t="shared" si="72"/>
        <v>November</v>
      </c>
      <c r="N123" s="169" t="str">
        <f t="shared" si="72"/>
        <v>December</v>
      </c>
      <c r="O123" s="169" t="str">
        <f t="shared" si="72"/>
        <v>January</v>
      </c>
      <c r="P123" s="169" t="str">
        <f t="shared" si="72"/>
        <v>February</v>
      </c>
      <c r="Q123" s="169" t="str">
        <f t="shared" si="72"/>
        <v>March</v>
      </c>
      <c r="R123" s="169" t="str">
        <f t="shared" si="72"/>
        <v>April</v>
      </c>
      <c r="S123" s="169" t="str">
        <f t="shared" si="72"/>
        <v>May</v>
      </c>
      <c r="T123" s="169" t="str">
        <f t="shared" si="72"/>
        <v>June</v>
      </c>
      <c r="U123" s="169" t="str">
        <f t="shared" si="72"/>
        <v>July</v>
      </c>
      <c r="V123" s="169" t="str">
        <f t="shared" si="71"/>
        <v>August</v>
      </c>
      <c r="W123" s="169" t="str">
        <f t="shared" ref="W123:AH123" si="73">W115</f>
        <v>September</v>
      </c>
      <c r="X123" s="169" t="str">
        <f t="shared" ref="X123:AG123" si="74">X115</f>
        <v>October</v>
      </c>
      <c r="Y123" s="169" t="str">
        <f t="shared" si="74"/>
        <v>November</v>
      </c>
      <c r="Z123" s="169" t="str">
        <f t="shared" si="74"/>
        <v>December</v>
      </c>
      <c r="AA123" s="169" t="str">
        <f t="shared" si="74"/>
        <v xml:space="preserve">January </v>
      </c>
      <c r="AB123" s="169" t="str">
        <f t="shared" si="74"/>
        <v>February</v>
      </c>
      <c r="AC123" s="169" t="str">
        <f t="shared" si="74"/>
        <v>March</v>
      </c>
      <c r="AD123" s="169" t="str">
        <f t="shared" si="74"/>
        <v>April</v>
      </c>
      <c r="AE123" s="169" t="str">
        <f t="shared" si="74"/>
        <v>May</v>
      </c>
      <c r="AF123" s="169" t="str">
        <f t="shared" si="74"/>
        <v>June</v>
      </c>
      <c r="AG123" s="169" t="str">
        <f t="shared" si="74"/>
        <v>July</v>
      </c>
      <c r="AH123" s="169" t="str">
        <f t="shared" si="73"/>
        <v>August</v>
      </c>
    </row>
    <row r="124" spans="1:34" x14ac:dyDescent="0.25">
      <c r="A124" s="170" t="s">
        <v>31</v>
      </c>
      <c r="B124" s="103">
        <v>0.91400000000000003</v>
      </c>
      <c r="C124" s="103">
        <v>0.76100000000000001</v>
      </c>
      <c r="D124" s="103">
        <v>0.73499999999999999</v>
      </c>
      <c r="E124" s="103">
        <v>0.76300000000000001</v>
      </c>
      <c r="F124" s="103">
        <v>0.72099999999999997</v>
      </c>
      <c r="G124" s="103">
        <v>0.60899999999999999</v>
      </c>
      <c r="H124" s="103">
        <v>0.86299999999999999</v>
      </c>
      <c r="I124" s="103">
        <v>0.68799999999999994</v>
      </c>
      <c r="J124" s="103">
        <v>0.64600000000000002</v>
      </c>
      <c r="K124" s="103">
        <v>0.68500000000000005</v>
      </c>
      <c r="L124" s="103">
        <v>0.86299999999999999</v>
      </c>
      <c r="M124" s="103">
        <v>0.82299999999999995</v>
      </c>
      <c r="N124" s="103">
        <v>0.70399999999999996</v>
      </c>
      <c r="O124" s="103">
        <v>0.65300000000000002</v>
      </c>
      <c r="P124" s="103">
        <v>0.57899999999999996</v>
      </c>
      <c r="Q124" s="103">
        <v>0.84</v>
      </c>
      <c r="R124" s="103">
        <v>0.80500000000000005</v>
      </c>
      <c r="S124" s="103">
        <v>0.83599999999999997</v>
      </c>
      <c r="T124" s="103">
        <v>0.95799999999999996</v>
      </c>
      <c r="U124" s="103">
        <v>0.874</v>
      </c>
      <c r="V124" s="103">
        <v>0.88500000000000001</v>
      </c>
      <c r="W124" s="103">
        <v>0.91200000000000003</v>
      </c>
      <c r="X124" s="103">
        <v>0.92300000000000004</v>
      </c>
      <c r="Y124" s="103">
        <v>0.98</v>
      </c>
      <c r="Z124" s="103">
        <v>0.89400000000000002</v>
      </c>
      <c r="AA124" s="103">
        <v>0.874</v>
      </c>
      <c r="AB124" s="103">
        <v>0.90500000000000003</v>
      </c>
      <c r="AC124" s="103">
        <v>0.93700000000000006</v>
      </c>
      <c r="AD124" s="103">
        <v>0.80300000000000005</v>
      </c>
      <c r="AE124" s="103">
        <v>0.81299999999999994</v>
      </c>
      <c r="AF124" s="103">
        <v>0.79900000000000004</v>
      </c>
      <c r="AG124" s="103">
        <v>0.79500000000000004</v>
      </c>
      <c r="AH124" s="103">
        <v>0.877</v>
      </c>
    </row>
    <row r="125" spans="1:34" x14ac:dyDescent="0.25">
      <c r="A125" s="170" t="s">
        <v>32</v>
      </c>
      <c r="B125" s="103">
        <v>0.73499999999999999</v>
      </c>
      <c r="C125" s="103">
        <v>0.71299999999999997</v>
      </c>
      <c r="D125" s="103">
        <v>0.82499999999999996</v>
      </c>
      <c r="E125" s="103">
        <v>0.96</v>
      </c>
      <c r="F125" s="103">
        <v>0.94</v>
      </c>
      <c r="G125" s="103">
        <v>0.627</v>
      </c>
      <c r="H125" s="103">
        <v>0.77100000000000002</v>
      </c>
      <c r="I125" s="103">
        <v>0.72899999999999998</v>
      </c>
      <c r="J125" s="103">
        <v>0.67600000000000005</v>
      </c>
      <c r="K125" s="103">
        <v>0.6</v>
      </c>
      <c r="L125" s="103">
        <v>0.80300000000000005</v>
      </c>
      <c r="M125" s="103">
        <v>0.84299999999999997</v>
      </c>
      <c r="N125" s="103">
        <v>0.78700000000000003</v>
      </c>
      <c r="O125" s="103">
        <v>0.76300000000000001</v>
      </c>
      <c r="P125" s="103">
        <v>0.90200000000000002</v>
      </c>
      <c r="Q125" s="103">
        <v>0.65600000000000003</v>
      </c>
      <c r="R125" s="103">
        <v>0.82599999999999996</v>
      </c>
      <c r="S125" s="103">
        <v>0.83899999999999997</v>
      </c>
      <c r="T125" s="103">
        <v>0.77500000000000002</v>
      </c>
      <c r="U125" s="103">
        <v>0.82199999999999995</v>
      </c>
      <c r="V125" s="103">
        <v>0.76700000000000002</v>
      </c>
      <c r="W125" s="103">
        <v>0.74</v>
      </c>
      <c r="X125" s="103">
        <v>0.85499999999999998</v>
      </c>
      <c r="Y125" s="103">
        <v>0.77500000000000002</v>
      </c>
      <c r="Z125" s="103">
        <v>0.93799999999999994</v>
      </c>
      <c r="AA125" s="103">
        <v>0.94399999999999995</v>
      </c>
      <c r="AB125" s="103">
        <v>0.96</v>
      </c>
      <c r="AC125" s="103">
        <v>0.90900000000000003</v>
      </c>
      <c r="AD125" s="103">
        <v>0.97</v>
      </c>
      <c r="AE125" s="103">
        <v>0.97599999999999998</v>
      </c>
      <c r="AF125" s="103">
        <v>0.93500000000000005</v>
      </c>
      <c r="AG125" s="103">
        <v>0.98699999999999999</v>
      </c>
      <c r="AH125" s="103">
        <v>0.89700000000000002</v>
      </c>
    </row>
    <row r="126" spans="1:34" x14ac:dyDescent="0.25">
      <c r="A126" s="170" t="s">
        <v>33</v>
      </c>
      <c r="B126" s="103">
        <v>0.97799999999999998</v>
      </c>
      <c r="C126" s="103">
        <v>1.01</v>
      </c>
      <c r="D126" s="103">
        <v>0.88100000000000001</v>
      </c>
      <c r="E126" s="103">
        <v>0.81</v>
      </c>
      <c r="F126" s="103">
        <v>0.86599999999999999</v>
      </c>
      <c r="G126" s="103">
        <v>0.56499999999999995</v>
      </c>
      <c r="H126" s="103">
        <v>1.0469999999999999</v>
      </c>
      <c r="I126" s="103">
        <v>0.91100000000000003</v>
      </c>
      <c r="J126" s="103">
        <v>0.83399999999999996</v>
      </c>
      <c r="K126" s="103">
        <v>0.88700000000000001</v>
      </c>
      <c r="L126" s="103">
        <v>1.0369999999999999</v>
      </c>
      <c r="M126" s="103">
        <v>1.0840000000000001</v>
      </c>
      <c r="N126" s="103">
        <v>0.95199999999999996</v>
      </c>
      <c r="O126" s="103">
        <v>0.83199999999999996</v>
      </c>
      <c r="P126" s="103">
        <v>0.88800000000000001</v>
      </c>
      <c r="Q126" s="103">
        <v>0.96</v>
      </c>
      <c r="R126" s="103">
        <v>1.008</v>
      </c>
      <c r="S126" s="103">
        <v>1.008</v>
      </c>
      <c r="T126" s="103">
        <v>1</v>
      </c>
      <c r="U126" s="103">
        <v>0.98399999999999999</v>
      </c>
      <c r="V126" s="103">
        <v>0.96699999999999997</v>
      </c>
      <c r="W126" s="103">
        <v>0.99199999999999999</v>
      </c>
      <c r="X126" s="103">
        <v>0.98399999999999999</v>
      </c>
      <c r="Y126" s="103">
        <v>0.94199999999999995</v>
      </c>
      <c r="Z126" s="103">
        <v>0.97599999999999998</v>
      </c>
      <c r="AA126" s="103">
        <v>0.95199999999999996</v>
      </c>
      <c r="AB126" s="103">
        <v>1</v>
      </c>
      <c r="AC126" s="103">
        <v>0.98399999999999999</v>
      </c>
      <c r="AD126" s="103">
        <v>0.98299999999999998</v>
      </c>
      <c r="AE126" s="103">
        <v>1.008</v>
      </c>
      <c r="AF126" s="103">
        <v>0.94699999999999995</v>
      </c>
      <c r="AG126" s="103">
        <v>0.99199999999999999</v>
      </c>
      <c r="AH126" s="103">
        <v>0.90400000000000003</v>
      </c>
    </row>
    <row r="127" spans="1:34" x14ac:dyDescent="0.25">
      <c r="A127" s="170" t="s">
        <v>34</v>
      </c>
      <c r="B127" s="103">
        <v>0.75</v>
      </c>
      <c r="C127" s="103">
        <v>0.752</v>
      </c>
      <c r="D127" s="103">
        <v>0.84899999999999998</v>
      </c>
      <c r="E127" s="103">
        <v>1.032</v>
      </c>
      <c r="F127" s="103">
        <v>1.0329999999999999</v>
      </c>
      <c r="G127" s="103">
        <v>0.66100000000000003</v>
      </c>
      <c r="H127" s="103">
        <v>0.81599999999999995</v>
      </c>
      <c r="I127" s="103">
        <v>0.71199999999999997</v>
      </c>
      <c r="J127" s="103">
        <v>0.86099999999999999</v>
      </c>
      <c r="K127" s="103">
        <v>0.77100000000000002</v>
      </c>
      <c r="L127" s="103">
        <v>0.73099999999999998</v>
      </c>
      <c r="M127" s="103">
        <v>0.74</v>
      </c>
      <c r="N127" s="103">
        <v>0.84</v>
      </c>
      <c r="O127" s="103">
        <v>0.68799999999999994</v>
      </c>
      <c r="P127" s="103">
        <v>0.70199999999999996</v>
      </c>
      <c r="Q127" s="103">
        <v>0.71699999999999997</v>
      </c>
      <c r="R127" s="103">
        <v>0.79100000000000004</v>
      </c>
      <c r="S127" s="103">
        <v>0.79100000000000004</v>
      </c>
      <c r="T127" s="103">
        <v>0.84299999999999997</v>
      </c>
      <c r="U127" s="103">
        <v>0.83899999999999997</v>
      </c>
      <c r="V127" s="103">
        <v>0.93100000000000005</v>
      </c>
      <c r="W127" s="103">
        <v>0.93100000000000005</v>
      </c>
      <c r="X127" s="103">
        <v>0.94199999999999995</v>
      </c>
      <c r="Y127" s="103">
        <v>0.995</v>
      </c>
      <c r="Z127" s="103">
        <v>0.92</v>
      </c>
      <c r="AA127" s="103">
        <v>0.99399999999999999</v>
      </c>
      <c r="AB127" s="103">
        <v>0.94499999999999995</v>
      </c>
      <c r="AC127" s="103">
        <v>0.98099999999999998</v>
      </c>
      <c r="AD127" s="103">
        <v>0.96899999999999997</v>
      </c>
      <c r="AE127" s="103">
        <v>0.96599999999999997</v>
      </c>
      <c r="AF127" s="103">
        <v>0.95899999999999996</v>
      </c>
      <c r="AG127" s="103">
        <v>0.86899999999999999</v>
      </c>
      <c r="AH127" s="103">
        <v>0.88500000000000001</v>
      </c>
    </row>
    <row r="128" spans="1:34" x14ac:dyDescent="0.25">
      <c r="A128" s="171" t="s">
        <v>142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</row>
    <row r="129" spans="1:34" x14ac:dyDescent="0.25">
      <c r="A129" s="172" t="s">
        <v>143</v>
      </c>
      <c r="B129" s="104">
        <v>26</v>
      </c>
      <c r="C129" s="104">
        <v>26</v>
      </c>
      <c r="D129" s="104">
        <v>26</v>
      </c>
      <c r="E129" s="104">
        <v>26</v>
      </c>
      <c r="F129" s="104">
        <v>26</v>
      </c>
      <c r="G129" s="104">
        <v>26</v>
      </c>
      <c r="H129" s="104">
        <v>26</v>
      </c>
      <c r="I129" s="104">
        <v>26</v>
      </c>
      <c r="J129" s="104">
        <v>26</v>
      </c>
      <c r="K129" s="104">
        <v>26</v>
      </c>
      <c r="L129" s="104">
        <v>26</v>
      </c>
      <c r="M129" s="104">
        <v>26</v>
      </c>
      <c r="N129" s="104">
        <v>26</v>
      </c>
      <c r="O129" s="104">
        <v>26</v>
      </c>
      <c r="P129" s="104">
        <v>26</v>
      </c>
      <c r="Q129" s="104">
        <v>26</v>
      </c>
      <c r="R129" s="104">
        <v>26</v>
      </c>
      <c r="S129" s="104">
        <v>26</v>
      </c>
      <c r="T129" s="104">
        <v>26</v>
      </c>
      <c r="U129" s="104">
        <v>26</v>
      </c>
      <c r="V129" s="104">
        <v>26</v>
      </c>
      <c r="W129" s="104">
        <v>26</v>
      </c>
      <c r="X129" s="104">
        <v>26</v>
      </c>
      <c r="Y129" s="104">
        <v>26</v>
      </c>
      <c r="Z129" s="104">
        <v>26</v>
      </c>
      <c r="AA129" s="104">
        <v>26</v>
      </c>
      <c r="AB129" s="104">
        <v>26</v>
      </c>
      <c r="AC129" s="104">
        <v>26</v>
      </c>
      <c r="AD129" s="104">
        <v>26</v>
      </c>
      <c r="AE129" s="104">
        <v>26</v>
      </c>
      <c r="AF129" s="104">
        <v>26</v>
      </c>
      <c r="AG129" s="104">
        <v>26</v>
      </c>
      <c r="AH129" s="104">
        <v>26</v>
      </c>
    </row>
    <row r="131" spans="1:34" x14ac:dyDescent="0.25">
      <c r="A131" s="168" t="s">
        <v>17</v>
      </c>
      <c r="B131" s="169" t="str">
        <f t="shared" ref="B131:G131" si="75">B123</f>
        <v>Nov</v>
      </c>
      <c r="C131" s="169" t="str">
        <f t="shared" si="75"/>
        <v>Jan</v>
      </c>
      <c r="D131" s="169" t="str">
        <f t="shared" si="75"/>
        <v>Feb</v>
      </c>
      <c r="E131" s="169" t="str">
        <f t="shared" si="75"/>
        <v>Mar</v>
      </c>
      <c r="F131" s="169" t="str">
        <f t="shared" si="75"/>
        <v>Apr</v>
      </c>
      <c r="G131" s="169" t="str">
        <f t="shared" si="75"/>
        <v>May</v>
      </c>
      <c r="H131" s="169" t="str">
        <f t="shared" ref="H131:V131" si="76">H123</f>
        <v>June</v>
      </c>
      <c r="I131" s="169" t="str">
        <f t="shared" ref="I131:U131" si="77">I123</f>
        <v>July</v>
      </c>
      <c r="J131" s="169" t="str">
        <f t="shared" si="77"/>
        <v>August</v>
      </c>
      <c r="K131" s="169" t="str">
        <f t="shared" si="77"/>
        <v>September</v>
      </c>
      <c r="L131" s="169" t="str">
        <f t="shared" si="77"/>
        <v>October</v>
      </c>
      <c r="M131" s="169" t="str">
        <f t="shared" si="77"/>
        <v>November</v>
      </c>
      <c r="N131" s="169" t="str">
        <f t="shared" si="77"/>
        <v>December</v>
      </c>
      <c r="O131" s="169" t="str">
        <f t="shared" si="77"/>
        <v>January</v>
      </c>
      <c r="P131" s="169" t="str">
        <f t="shared" si="77"/>
        <v>February</v>
      </c>
      <c r="Q131" s="169" t="str">
        <f t="shared" si="77"/>
        <v>March</v>
      </c>
      <c r="R131" s="169" t="str">
        <f t="shared" si="77"/>
        <v>April</v>
      </c>
      <c r="S131" s="169" t="str">
        <f t="shared" si="77"/>
        <v>May</v>
      </c>
      <c r="T131" s="169" t="str">
        <f t="shared" si="77"/>
        <v>June</v>
      </c>
      <c r="U131" s="169" t="str">
        <f t="shared" si="77"/>
        <v>July</v>
      </c>
      <c r="V131" s="169" t="str">
        <f t="shared" si="76"/>
        <v>August</v>
      </c>
      <c r="W131" s="169" t="str">
        <f t="shared" ref="W131:AH131" si="78">W123</f>
        <v>September</v>
      </c>
      <c r="X131" s="169" t="str">
        <f t="shared" ref="X131:AG131" si="79">X123</f>
        <v>October</v>
      </c>
      <c r="Y131" s="169" t="str">
        <f t="shared" si="79"/>
        <v>November</v>
      </c>
      <c r="Z131" s="169" t="str">
        <f t="shared" si="79"/>
        <v>December</v>
      </c>
      <c r="AA131" s="169" t="str">
        <f t="shared" si="79"/>
        <v xml:space="preserve">January </v>
      </c>
      <c r="AB131" s="169" t="str">
        <f t="shared" si="79"/>
        <v>February</v>
      </c>
      <c r="AC131" s="169" t="str">
        <f t="shared" si="79"/>
        <v>March</v>
      </c>
      <c r="AD131" s="169" t="str">
        <f t="shared" si="79"/>
        <v>April</v>
      </c>
      <c r="AE131" s="169" t="str">
        <f t="shared" si="79"/>
        <v>May</v>
      </c>
      <c r="AF131" s="169" t="str">
        <f t="shared" si="79"/>
        <v>June</v>
      </c>
      <c r="AG131" s="169" t="str">
        <f t="shared" si="79"/>
        <v>July</v>
      </c>
      <c r="AH131" s="169" t="str">
        <f t="shared" si="78"/>
        <v>August</v>
      </c>
    </row>
    <row r="132" spans="1:34" x14ac:dyDescent="0.25">
      <c r="A132" s="170" t="s">
        <v>31</v>
      </c>
      <c r="B132" s="103">
        <v>0.91400000000000003</v>
      </c>
      <c r="C132" s="103">
        <v>0.73799999999999999</v>
      </c>
      <c r="D132" s="103">
        <v>0.71399999999999997</v>
      </c>
      <c r="E132" s="103">
        <v>0.68</v>
      </c>
      <c r="F132" s="103">
        <v>0.69099999999999995</v>
      </c>
      <c r="G132" s="103">
        <v>0.81499999999999995</v>
      </c>
      <c r="H132" s="103">
        <v>0.56699999999999995</v>
      </c>
      <c r="I132" s="103">
        <v>0.36499999999999999</v>
      </c>
      <c r="J132" s="103">
        <v>0.48599999999999999</v>
      </c>
      <c r="K132" s="103">
        <v>0.48099999999999998</v>
      </c>
      <c r="L132" s="103">
        <v>0.61499999999999999</v>
      </c>
      <c r="M132" s="103">
        <v>0.68200000000000005</v>
      </c>
      <c r="N132" s="103">
        <v>0.69199999999999995</v>
      </c>
      <c r="O132" s="103">
        <v>0.61699999999999999</v>
      </c>
      <c r="P132" s="103">
        <v>0.66800000000000004</v>
      </c>
      <c r="Q132" s="103">
        <v>0.74</v>
      </c>
      <c r="R132" s="103">
        <v>0.61399999999999999</v>
      </c>
      <c r="S132" s="103">
        <v>0.623</v>
      </c>
      <c r="T132" s="103">
        <v>0.80200000000000005</v>
      </c>
      <c r="U132" s="103">
        <v>0.67300000000000004</v>
      </c>
      <c r="V132" s="103">
        <v>0.73299999999999998</v>
      </c>
      <c r="W132" s="103">
        <v>0.69099999999999995</v>
      </c>
      <c r="X132" s="103">
        <v>0.69399999999999995</v>
      </c>
      <c r="Y132" s="103">
        <v>0.748</v>
      </c>
      <c r="Z132" s="103">
        <v>0.71199999999999997</v>
      </c>
      <c r="AA132" s="103">
        <v>0.93700000000000006</v>
      </c>
      <c r="AB132" s="103">
        <v>0.83499999999999996</v>
      </c>
      <c r="AC132" s="103">
        <v>0.79200000000000004</v>
      </c>
      <c r="AD132" s="103">
        <v>0.875</v>
      </c>
      <c r="AE132" s="103">
        <v>0.94199999999999995</v>
      </c>
      <c r="AF132" s="103">
        <v>0.81499999999999995</v>
      </c>
      <c r="AG132" s="103">
        <v>0.89500000000000002</v>
      </c>
      <c r="AH132" s="103">
        <v>0.81599999999999995</v>
      </c>
    </row>
    <row r="133" spans="1:34" x14ac:dyDescent="0.25">
      <c r="A133" s="170" t="s">
        <v>32</v>
      </c>
      <c r="B133" s="103">
        <v>0.308</v>
      </c>
      <c r="C133" s="103">
        <v>0.84499999999999997</v>
      </c>
      <c r="D133" s="103">
        <v>0.66700000000000004</v>
      </c>
      <c r="E133" s="103">
        <v>0.59899999999999998</v>
      </c>
      <c r="F133" s="103">
        <v>0.6</v>
      </c>
      <c r="G133" s="103">
        <v>0.57299999999999995</v>
      </c>
      <c r="H133" s="103">
        <v>0.54100000000000004</v>
      </c>
      <c r="I133" s="103">
        <v>0.63500000000000001</v>
      </c>
      <c r="J133" s="103">
        <v>0.53400000000000003</v>
      </c>
      <c r="K133" s="103">
        <v>0.64300000000000002</v>
      </c>
      <c r="L133" s="103">
        <v>0.81499999999999995</v>
      </c>
      <c r="M133" s="103">
        <v>0.90900000000000003</v>
      </c>
      <c r="N133" s="103">
        <v>0.73</v>
      </c>
      <c r="O133" s="103">
        <v>0.57899999999999996</v>
      </c>
      <c r="P133" s="103">
        <v>0.58699999999999997</v>
      </c>
      <c r="Q133" s="103">
        <v>0.55100000000000005</v>
      </c>
      <c r="R133" s="103">
        <v>0.61599999999999999</v>
      </c>
      <c r="S133" s="103">
        <v>0.64200000000000002</v>
      </c>
      <c r="T133" s="103">
        <v>0.28899999999999998</v>
      </c>
      <c r="U133" s="103">
        <v>0.52600000000000002</v>
      </c>
      <c r="V133" s="103">
        <v>0.61799999999999999</v>
      </c>
      <c r="W133" s="103">
        <v>0.39200000000000002</v>
      </c>
      <c r="X133" s="103">
        <v>0.379</v>
      </c>
      <c r="Y133" s="103">
        <v>0.46899999999999997</v>
      </c>
      <c r="Z133" s="103">
        <v>0.36199999999999999</v>
      </c>
      <c r="AA133" s="103">
        <v>0.35599999999999998</v>
      </c>
      <c r="AB133" s="103">
        <v>0.24199999999999999</v>
      </c>
      <c r="AC133" s="103">
        <v>0.45900000000000002</v>
      </c>
      <c r="AD133" s="103">
        <v>0.67600000000000005</v>
      </c>
      <c r="AE133" s="103">
        <v>0.59699999999999998</v>
      </c>
      <c r="AF133" s="103">
        <v>0.872</v>
      </c>
      <c r="AG133" s="103">
        <v>0.67400000000000004</v>
      </c>
      <c r="AH133" s="103">
        <v>0.48399999999999999</v>
      </c>
    </row>
    <row r="134" spans="1:34" x14ac:dyDescent="0.25">
      <c r="A134" s="170" t="s">
        <v>33</v>
      </c>
      <c r="B134" s="103">
        <v>0.72199999999999998</v>
      </c>
      <c r="C134" s="103">
        <v>0.83499999999999996</v>
      </c>
      <c r="D134" s="103">
        <v>0.86199999999999999</v>
      </c>
      <c r="E134" s="103">
        <v>0.78200000000000003</v>
      </c>
      <c r="F134" s="103">
        <v>0.73299999999999998</v>
      </c>
      <c r="G134" s="103">
        <v>0.88900000000000001</v>
      </c>
      <c r="H134" s="103">
        <v>0.97799999999999998</v>
      </c>
      <c r="I134" s="103">
        <v>0.77400000000000002</v>
      </c>
      <c r="J134" s="103">
        <v>0.79600000000000004</v>
      </c>
      <c r="K134" s="103">
        <v>0.76600000000000001</v>
      </c>
      <c r="L134" s="103">
        <v>0.74099999999999999</v>
      </c>
      <c r="M134" s="103">
        <v>0.83699999999999997</v>
      </c>
      <c r="N134" s="103">
        <v>0.88</v>
      </c>
      <c r="O134" s="103">
        <v>0.79600000000000004</v>
      </c>
      <c r="P134" s="103">
        <v>0.83</v>
      </c>
      <c r="Q134" s="103">
        <v>0.96599999999999997</v>
      </c>
      <c r="R134" s="103">
        <v>0.90600000000000003</v>
      </c>
      <c r="S134" s="103">
        <v>0.90600000000000003</v>
      </c>
      <c r="T134" s="103">
        <v>0.94</v>
      </c>
      <c r="U134" s="103">
        <v>0.92300000000000004</v>
      </c>
      <c r="V134" s="103">
        <v>0.98</v>
      </c>
      <c r="W134" s="103">
        <v>0.92800000000000005</v>
      </c>
      <c r="X134" s="103">
        <v>0.86399999999999999</v>
      </c>
      <c r="Y134" s="103">
        <v>0.90600000000000003</v>
      </c>
      <c r="Z134" s="103">
        <v>0.92900000000000005</v>
      </c>
      <c r="AA134" s="103">
        <v>0.92800000000000005</v>
      </c>
      <c r="AB134" s="103">
        <v>0.94299999999999995</v>
      </c>
      <c r="AC134" s="103">
        <v>0.95299999999999996</v>
      </c>
      <c r="AD134" s="103">
        <v>0.83899999999999997</v>
      </c>
      <c r="AE134" s="103">
        <v>0.88800000000000001</v>
      </c>
      <c r="AF134" s="103">
        <v>0.78200000000000003</v>
      </c>
      <c r="AG134" s="103">
        <v>0.88700000000000001</v>
      </c>
      <c r="AH134" s="103">
        <v>0.87</v>
      </c>
    </row>
    <row r="135" spans="1:34" x14ac:dyDescent="0.25">
      <c r="A135" s="170" t="s">
        <v>34</v>
      </c>
      <c r="B135" s="103">
        <v>0.56699999999999995</v>
      </c>
      <c r="C135" s="103">
        <v>0.83899999999999997</v>
      </c>
      <c r="D135" s="103">
        <v>0.71399999999999997</v>
      </c>
      <c r="E135" s="103">
        <v>0.75900000000000001</v>
      </c>
      <c r="F135" s="103">
        <v>0.92800000000000005</v>
      </c>
      <c r="G135" s="103">
        <v>0.56899999999999995</v>
      </c>
      <c r="H135" s="103">
        <v>0.41</v>
      </c>
      <c r="I135" s="103">
        <v>0.51600000000000001</v>
      </c>
      <c r="J135" s="103">
        <v>0.77400000000000002</v>
      </c>
      <c r="K135" s="103">
        <v>0.433</v>
      </c>
      <c r="L135" s="103">
        <v>0.67700000000000005</v>
      </c>
      <c r="M135" s="103">
        <v>0.8</v>
      </c>
      <c r="N135" s="103">
        <v>0.71</v>
      </c>
      <c r="O135" s="103">
        <v>1.032</v>
      </c>
      <c r="P135" s="103">
        <v>0.69</v>
      </c>
      <c r="Q135" s="103">
        <v>0.83899999999999997</v>
      </c>
      <c r="R135" s="103">
        <v>0.52300000000000002</v>
      </c>
      <c r="S135" s="103">
        <v>0.53300000000000003</v>
      </c>
      <c r="T135" s="103">
        <v>0.63300000000000001</v>
      </c>
      <c r="U135" s="103">
        <v>0.628</v>
      </c>
      <c r="V135" s="103">
        <v>0.77500000000000002</v>
      </c>
      <c r="W135" s="103">
        <v>0.501</v>
      </c>
      <c r="X135" s="103">
        <v>0.80600000000000005</v>
      </c>
      <c r="Y135" s="103">
        <v>0.63300000000000001</v>
      </c>
      <c r="Z135" s="103">
        <v>0.55100000000000005</v>
      </c>
      <c r="AA135" s="103">
        <v>0.71</v>
      </c>
      <c r="AB135" s="103">
        <v>0.71399999999999997</v>
      </c>
      <c r="AC135" s="103">
        <v>0.61299999999999999</v>
      </c>
      <c r="AD135" s="103">
        <v>1.272</v>
      </c>
      <c r="AE135" s="103">
        <v>1.3440000000000001</v>
      </c>
      <c r="AF135" s="103">
        <v>1.2</v>
      </c>
      <c r="AG135" s="103">
        <v>1.119</v>
      </c>
      <c r="AH135" s="103">
        <v>1.2190000000000001</v>
      </c>
    </row>
    <row r="136" spans="1:34" x14ac:dyDescent="0.25">
      <c r="A136" s="171" t="s">
        <v>142</v>
      </c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</row>
    <row r="137" spans="1:34" x14ac:dyDescent="0.25">
      <c r="A137" s="172" t="s">
        <v>143</v>
      </c>
      <c r="B137" s="104">
        <v>21</v>
      </c>
      <c r="C137" s="104">
        <v>21</v>
      </c>
      <c r="D137" s="104">
        <v>21</v>
      </c>
      <c r="E137" s="104">
        <v>21</v>
      </c>
      <c r="F137" s="104">
        <v>21</v>
      </c>
      <c r="G137" s="104">
        <v>21</v>
      </c>
      <c r="H137" s="104">
        <v>21</v>
      </c>
      <c r="I137" s="104">
        <v>21</v>
      </c>
      <c r="J137" s="104">
        <v>21</v>
      </c>
      <c r="K137" s="104">
        <v>21</v>
      </c>
      <c r="L137" s="104">
        <v>21</v>
      </c>
      <c r="M137" s="104">
        <v>21</v>
      </c>
      <c r="N137" s="104">
        <v>21</v>
      </c>
      <c r="O137" s="104">
        <v>21</v>
      </c>
      <c r="P137" s="104">
        <v>21</v>
      </c>
      <c r="Q137" s="104">
        <v>21</v>
      </c>
      <c r="R137" s="104">
        <v>21</v>
      </c>
      <c r="S137" s="104">
        <v>21</v>
      </c>
      <c r="T137" s="104">
        <v>21</v>
      </c>
      <c r="U137" s="104">
        <v>21</v>
      </c>
      <c r="V137" s="104">
        <v>21</v>
      </c>
      <c r="W137" s="104">
        <v>21</v>
      </c>
      <c r="X137" s="104">
        <v>21</v>
      </c>
      <c r="Y137" s="104">
        <v>21</v>
      </c>
      <c r="Z137" s="104">
        <v>21</v>
      </c>
      <c r="AA137" s="104">
        <v>21</v>
      </c>
      <c r="AB137" s="104">
        <v>21</v>
      </c>
      <c r="AC137" s="104">
        <v>21</v>
      </c>
      <c r="AD137" s="104">
        <v>21</v>
      </c>
      <c r="AE137" s="104">
        <v>21</v>
      </c>
      <c r="AF137" s="104">
        <v>21</v>
      </c>
      <c r="AG137" s="104">
        <v>21</v>
      </c>
      <c r="AH137" s="104">
        <v>21</v>
      </c>
    </row>
    <row r="139" spans="1:34" x14ac:dyDescent="0.25">
      <c r="A139" s="168" t="s">
        <v>18</v>
      </c>
      <c r="B139" s="169" t="str">
        <f t="shared" ref="B139:G139" si="80">B131</f>
        <v>Nov</v>
      </c>
      <c r="C139" s="169" t="str">
        <f t="shared" si="80"/>
        <v>Jan</v>
      </c>
      <c r="D139" s="169" t="str">
        <f t="shared" si="80"/>
        <v>Feb</v>
      </c>
      <c r="E139" s="169" t="str">
        <f t="shared" si="80"/>
        <v>Mar</v>
      </c>
      <c r="F139" s="169" t="str">
        <f t="shared" si="80"/>
        <v>Apr</v>
      </c>
      <c r="G139" s="169" t="str">
        <f t="shared" si="80"/>
        <v>May</v>
      </c>
      <c r="H139" s="169" t="str">
        <f t="shared" ref="H139:V139" si="81">H131</f>
        <v>June</v>
      </c>
      <c r="I139" s="169" t="str">
        <f t="shared" ref="I139:U139" si="82">I131</f>
        <v>July</v>
      </c>
      <c r="J139" s="169" t="str">
        <f t="shared" si="82"/>
        <v>August</v>
      </c>
      <c r="K139" s="169" t="str">
        <f t="shared" si="82"/>
        <v>September</v>
      </c>
      <c r="L139" s="169" t="str">
        <f t="shared" si="82"/>
        <v>October</v>
      </c>
      <c r="M139" s="169" t="str">
        <f t="shared" si="82"/>
        <v>November</v>
      </c>
      <c r="N139" s="169" t="str">
        <f t="shared" si="82"/>
        <v>December</v>
      </c>
      <c r="O139" s="169" t="str">
        <f t="shared" si="82"/>
        <v>January</v>
      </c>
      <c r="P139" s="169" t="str">
        <f t="shared" si="82"/>
        <v>February</v>
      </c>
      <c r="Q139" s="169" t="str">
        <f t="shared" si="82"/>
        <v>March</v>
      </c>
      <c r="R139" s="169" t="str">
        <f t="shared" si="82"/>
        <v>April</v>
      </c>
      <c r="S139" s="169" t="str">
        <f t="shared" si="82"/>
        <v>May</v>
      </c>
      <c r="T139" s="169" t="str">
        <f t="shared" si="82"/>
        <v>June</v>
      </c>
      <c r="U139" s="169" t="str">
        <f t="shared" si="82"/>
        <v>July</v>
      </c>
      <c r="V139" s="169" t="str">
        <f t="shared" si="81"/>
        <v>August</v>
      </c>
      <c r="W139" s="169" t="str">
        <f t="shared" ref="W139:AH139" si="83">W131</f>
        <v>September</v>
      </c>
      <c r="X139" s="169" t="str">
        <f t="shared" ref="X139:AG139" si="84">X131</f>
        <v>October</v>
      </c>
      <c r="Y139" s="169" t="str">
        <f t="shared" si="84"/>
        <v>November</v>
      </c>
      <c r="Z139" s="169" t="str">
        <f t="shared" si="84"/>
        <v>December</v>
      </c>
      <c r="AA139" s="169" t="str">
        <f t="shared" si="84"/>
        <v xml:space="preserve">January </v>
      </c>
      <c r="AB139" s="169" t="str">
        <f t="shared" si="84"/>
        <v>February</v>
      </c>
      <c r="AC139" s="169" t="str">
        <f t="shared" si="84"/>
        <v>March</v>
      </c>
      <c r="AD139" s="169" t="str">
        <f t="shared" si="84"/>
        <v>April</v>
      </c>
      <c r="AE139" s="169" t="str">
        <f t="shared" si="84"/>
        <v>May</v>
      </c>
      <c r="AF139" s="169" t="str">
        <f t="shared" si="84"/>
        <v>June</v>
      </c>
      <c r="AG139" s="169" t="str">
        <f t="shared" si="84"/>
        <v>July</v>
      </c>
      <c r="AH139" s="169" t="str">
        <f t="shared" si="83"/>
        <v>August</v>
      </c>
    </row>
    <row r="140" spans="1:34" x14ac:dyDescent="0.25">
      <c r="A140" s="170" t="s">
        <v>31</v>
      </c>
      <c r="B140" s="103">
        <v>1.1000000000000001</v>
      </c>
      <c r="C140" s="103">
        <v>1.048</v>
      </c>
      <c r="D140" s="103">
        <v>0.76</v>
      </c>
      <c r="E140" s="103">
        <v>0.79200000000000004</v>
      </c>
      <c r="F140" s="103">
        <v>0.90900000000000003</v>
      </c>
      <c r="G140" s="103">
        <v>0.92300000000000004</v>
      </c>
      <c r="H140" s="103">
        <v>0.90800000000000003</v>
      </c>
      <c r="I140" s="103">
        <v>0.74099999999999999</v>
      </c>
      <c r="J140" s="103">
        <v>0.92200000000000004</v>
      </c>
      <c r="K140" s="103">
        <v>0.89800000000000002</v>
      </c>
      <c r="L140" s="103">
        <v>0.83</v>
      </c>
      <c r="M140" s="103">
        <v>0.95</v>
      </c>
      <c r="N140" s="103">
        <v>0.97599999999999998</v>
      </c>
      <c r="O140" s="103">
        <v>0.82799999999999996</v>
      </c>
      <c r="P140" s="103">
        <v>0.745</v>
      </c>
      <c r="Q140" s="103">
        <v>0.871</v>
      </c>
      <c r="R140" s="103">
        <v>0.83299999999999996</v>
      </c>
      <c r="S140" s="103">
        <v>0.86</v>
      </c>
      <c r="T140" s="103">
        <v>0.93200000000000005</v>
      </c>
      <c r="U140" s="103">
        <v>1.012</v>
      </c>
      <c r="V140" s="103">
        <v>0.95099999999999996</v>
      </c>
      <c r="W140" s="103">
        <v>0.98099999999999998</v>
      </c>
      <c r="X140" s="103">
        <v>1.034</v>
      </c>
      <c r="Y140" s="103">
        <v>1.0589999999999999</v>
      </c>
      <c r="Z140" s="103">
        <v>1.0569999999999999</v>
      </c>
      <c r="AA140" s="103">
        <v>1.038</v>
      </c>
      <c r="AB140" s="103">
        <v>1.0189999999999999</v>
      </c>
      <c r="AC140" s="103">
        <v>0.95499999999999996</v>
      </c>
      <c r="AD140" s="103">
        <v>1.0469999999999999</v>
      </c>
      <c r="AE140" s="103">
        <v>0.90200000000000002</v>
      </c>
      <c r="AF140" s="103">
        <v>0.873</v>
      </c>
      <c r="AG140" s="103">
        <v>0.94299999999999995</v>
      </c>
      <c r="AH140" s="103">
        <v>0.874</v>
      </c>
    </row>
    <row r="141" spans="1:34" x14ac:dyDescent="0.25">
      <c r="A141" s="170" t="s">
        <v>32</v>
      </c>
      <c r="B141" s="103">
        <v>0.81100000000000005</v>
      </c>
      <c r="C141" s="103">
        <v>0.84699999999999998</v>
      </c>
      <c r="D141" s="103">
        <v>0.88800000000000001</v>
      </c>
      <c r="E141" s="103">
        <v>1.046</v>
      </c>
      <c r="F141" s="103">
        <v>1.0940000000000001</v>
      </c>
      <c r="G141" s="103">
        <v>0.84599999999999997</v>
      </c>
      <c r="H141" s="103">
        <v>0.89100000000000001</v>
      </c>
      <c r="I141" s="103">
        <v>0.92500000000000004</v>
      </c>
      <c r="J141" s="103">
        <v>0.76700000000000002</v>
      </c>
      <c r="K141" s="103">
        <v>0.86399999999999999</v>
      </c>
      <c r="L141" s="103">
        <v>0.95</v>
      </c>
      <c r="M141" s="103">
        <v>0.94499999999999995</v>
      </c>
      <c r="N141" s="103">
        <v>0.85699999999999998</v>
      </c>
      <c r="O141" s="103">
        <v>0.90100000000000002</v>
      </c>
      <c r="P141" s="103">
        <v>0.88800000000000001</v>
      </c>
      <c r="Q141" s="103">
        <v>0.97199999999999998</v>
      </c>
      <c r="R141" s="103">
        <v>0.81699999999999995</v>
      </c>
      <c r="S141" s="103">
        <v>0.84299999999999997</v>
      </c>
      <c r="T141" s="103">
        <v>0.82799999999999996</v>
      </c>
      <c r="U141" s="103">
        <v>0.97899999999999998</v>
      </c>
      <c r="V141" s="103">
        <v>0.84</v>
      </c>
      <c r="W141" s="103">
        <v>0.88500000000000001</v>
      </c>
      <c r="X141" s="103">
        <v>0.86799999999999999</v>
      </c>
      <c r="Y141" s="103">
        <v>0.85799999999999998</v>
      </c>
      <c r="Z141" s="103">
        <v>0.91800000000000004</v>
      </c>
      <c r="AA141" s="103">
        <v>0.98</v>
      </c>
      <c r="AB141" s="103">
        <v>0.93799999999999994</v>
      </c>
      <c r="AC141" s="103">
        <v>0.94599999999999995</v>
      </c>
      <c r="AD141" s="103">
        <v>0.94099999999999995</v>
      </c>
      <c r="AE141" s="103">
        <v>1</v>
      </c>
      <c r="AF141" s="103">
        <v>0.94399999999999995</v>
      </c>
      <c r="AG141" s="103">
        <v>0.80900000000000005</v>
      </c>
      <c r="AH141" s="103">
        <v>0.84899999999999998</v>
      </c>
    </row>
    <row r="142" spans="1:34" x14ac:dyDescent="0.25">
      <c r="A142" s="170" t="s">
        <v>33</v>
      </c>
      <c r="B142" s="103">
        <v>0.97499999999999998</v>
      </c>
      <c r="C142" s="103">
        <v>0.85799999999999998</v>
      </c>
      <c r="D142" s="103">
        <v>0.78600000000000003</v>
      </c>
      <c r="E142" s="103">
        <v>0.872</v>
      </c>
      <c r="F142" s="103">
        <v>0.91600000000000004</v>
      </c>
      <c r="G142" s="103">
        <v>0.97199999999999998</v>
      </c>
      <c r="H142" s="103">
        <v>1.0249999999999999</v>
      </c>
      <c r="I142" s="103">
        <v>0.98799999999999999</v>
      </c>
      <c r="J142" s="103">
        <v>0.97099999999999997</v>
      </c>
      <c r="K142" s="103">
        <v>0.97499999999999998</v>
      </c>
      <c r="L142" s="103">
        <v>1</v>
      </c>
      <c r="M142" s="103">
        <v>1.0329999999999999</v>
      </c>
      <c r="N142" s="103">
        <v>0.98399999999999999</v>
      </c>
      <c r="O142" s="103">
        <v>0.98099999999999998</v>
      </c>
      <c r="P142" s="103">
        <v>0.94799999999999995</v>
      </c>
      <c r="Q142" s="103">
        <v>0.92800000000000005</v>
      </c>
      <c r="R142" s="103">
        <v>0.95799999999999996</v>
      </c>
      <c r="S142" s="103">
        <v>0.95799999999999996</v>
      </c>
      <c r="T142" s="103">
        <v>0.97499999999999998</v>
      </c>
      <c r="U142" s="103">
        <v>0.99099999999999999</v>
      </c>
      <c r="V142" s="103">
        <v>0.99199999999999999</v>
      </c>
      <c r="W142" s="103">
        <v>0.98299999999999998</v>
      </c>
      <c r="X142" s="103">
        <v>0.99299999999999999</v>
      </c>
      <c r="Y142" s="103">
        <v>1.0049999999999999</v>
      </c>
      <c r="Z142" s="103">
        <v>1</v>
      </c>
      <c r="AA142" s="103">
        <v>1</v>
      </c>
      <c r="AB142" s="103">
        <v>1.0149999999999999</v>
      </c>
      <c r="AC142" s="103">
        <v>1.008</v>
      </c>
      <c r="AD142" s="103">
        <v>1</v>
      </c>
      <c r="AE142" s="103">
        <v>1.1539999999999999</v>
      </c>
      <c r="AF142" s="103">
        <v>1.0009999999999999</v>
      </c>
      <c r="AG142" s="103">
        <v>0.97699999999999998</v>
      </c>
      <c r="AH142" s="103">
        <v>0.97799999999999998</v>
      </c>
    </row>
    <row r="143" spans="1:34" x14ac:dyDescent="0.25">
      <c r="A143" s="170" t="s">
        <v>34</v>
      </c>
      <c r="B143" s="103">
        <v>1.056</v>
      </c>
      <c r="C143" s="103">
        <v>1</v>
      </c>
      <c r="D143" s="103">
        <v>1.1759999999999999</v>
      </c>
      <c r="E143" s="103">
        <v>1.274</v>
      </c>
      <c r="F143" s="103">
        <v>1.0740000000000001</v>
      </c>
      <c r="G143" s="103">
        <v>1.024</v>
      </c>
      <c r="H143" s="103">
        <v>0.97499999999999998</v>
      </c>
      <c r="I143" s="103">
        <v>0.99199999999999999</v>
      </c>
      <c r="J143" s="103">
        <v>0.95099999999999996</v>
      </c>
      <c r="K143" s="103">
        <v>1.0069999999999999</v>
      </c>
      <c r="L143" s="103">
        <v>0.98299999999999998</v>
      </c>
      <c r="M143" s="103">
        <v>1.008</v>
      </c>
      <c r="N143" s="103">
        <v>0.94299999999999995</v>
      </c>
      <c r="O143" s="103">
        <v>0.98399999999999999</v>
      </c>
      <c r="P143" s="103">
        <v>0.96599999999999997</v>
      </c>
      <c r="Q143" s="103">
        <v>1</v>
      </c>
      <c r="R143" s="103">
        <v>1</v>
      </c>
      <c r="S143" s="103">
        <v>1</v>
      </c>
      <c r="T143" s="103">
        <v>1.0329999999999999</v>
      </c>
      <c r="U143" s="103">
        <v>1.0309999999999999</v>
      </c>
      <c r="V143" s="103">
        <v>0.999</v>
      </c>
      <c r="W143" s="103">
        <v>1.0329999999999999</v>
      </c>
      <c r="X143" s="103">
        <v>1.016</v>
      </c>
      <c r="Y143" s="103">
        <v>1.1020000000000001</v>
      </c>
      <c r="Z143" s="103">
        <v>1.0389999999999999</v>
      </c>
      <c r="AA143" s="103">
        <v>1.149</v>
      </c>
      <c r="AB143" s="103">
        <v>1.0189999999999999</v>
      </c>
      <c r="AC143" s="103">
        <v>1.1120000000000001</v>
      </c>
      <c r="AD143" s="103">
        <v>1.0169999999999999</v>
      </c>
      <c r="AE143" s="103">
        <v>1.097</v>
      </c>
      <c r="AF143" s="103">
        <v>1.0660000000000001</v>
      </c>
      <c r="AG143" s="103">
        <v>1.0649999999999999</v>
      </c>
      <c r="AH143" s="103">
        <v>1.032</v>
      </c>
    </row>
    <row r="144" spans="1:34" x14ac:dyDescent="0.25">
      <c r="A144" s="171" t="s">
        <v>142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</row>
    <row r="145" spans="1:34" x14ac:dyDescent="0.25">
      <c r="A145" s="172" t="s">
        <v>143</v>
      </c>
      <c r="B145" s="104">
        <v>28</v>
      </c>
      <c r="C145" s="104">
        <v>28</v>
      </c>
      <c r="D145" s="104">
        <v>28</v>
      </c>
      <c r="E145" s="104">
        <v>28</v>
      </c>
      <c r="F145" s="104">
        <v>28</v>
      </c>
      <c r="G145" s="104">
        <v>28</v>
      </c>
      <c r="H145" s="104">
        <v>28</v>
      </c>
      <c r="I145" s="104">
        <v>28</v>
      </c>
      <c r="J145" s="104">
        <v>28</v>
      </c>
      <c r="K145" s="104">
        <v>28</v>
      </c>
      <c r="L145" s="104">
        <v>28</v>
      </c>
      <c r="M145" s="104">
        <v>28</v>
      </c>
      <c r="N145" s="104">
        <v>28</v>
      </c>
      <c r="O145" s="104">
        <v>28</v>
      </c>
      <c r="P145" s="104">
        <v>28</v>
      </c>
      <c r="Q145" s="104">
        <v>28</v>
      </c>
      <c r="R145" s="104">
        <v>28</v>
      </c>
      <c r="S145" s="104">
        <v>28</v>
      </c>
      <c r="T145" s="104">
        <v>28</v>
      </c>
      <c r="U145" s="104">
        <v>28</v>
      </c>
      <c r="V145" s="104">
        <v>28</v>
      </c>
      <c r="W145" s="104">
        <v>28</v>
      </c>
      <c r="X145" s="104">
        <v>28</v>
      </c>
      <c r="Y145" s="104">
        <v>28</v>
      </c>
      <c r="Z145" s="104">
        <v>28</v>
      </c>
      <c r="AA145" s="104">
        <v>28</v>
      </c>
      <c r="AB145" s="104">
        <v>28</v>
      </c>
      <c r="AC145" s="104">
        <v>28</v>
      </c>
      <c r="AD145" s="104">
        <v>28</v>
      </c>
      <c r="AE145" s="104">
        <v>28</v>
      </c>
      <c r="AF145" s="104">
        <v>28</v>
      </c>
      <c r="AG145" s="104">
        <v>28</v>
      </c>
      <c r="AH145" s="104">
        <v>28</v>
      </c>
    </row>
    <row r="147" spans="1:34" x14ac:dyDescent="0.25">
      <c r="A147" s="168" t="s">
        <v>19</v>
      </c>
      <c r="B147" s="169" t="str">
        <f t="shared" ref="B147:G147" si="85">B139</f>
        <v>Nov</v>
      </c>
      <c r="C147" s="169" t="str">
        <f t="shared" si="85"/>
        <v>Jan</v>
      </c>
      <c r="D147" s="169" t="str">
        <f t="shared" si="85"/>
        <v>Feb</v>
      </c>
      <c r="E147" s="169" t="str">
        <f t="shared" si="85"/>
        <v>Mar</v>
      </c>
      <c r="F147" s="169" t="str">
        <f t="shared" si="85"/>
        <v>Apr</v>
      </c>
      <c r="G147" s="169" t="str">
        <f t="shared" si="85"/>
        <v>May</v>
      </c>
      <c r="H147" s="169" t="str">
        <f t="shared" ref="H147:V147" si="86">H139</f>
        <v>June</v>
      </c>
      <c r="I147" s="169" t="str">
        <f t="shared" ref="I147:U147" si="87">I139</f>
        <v>July</v>
      </c>
      <c r="J147" s="169" t="str">
        <f t="shared" si="87"/>
        <v>August</v>
      </c>
      <c r="K147" s="169" t="str">
        <f t="shared" si="87"/>
        <v>September</v>
      </c>
      <c r="L147" s="169" t="str">
        <f t="shared" si="87"/>
        <v>October</v>
      </c>
      <c r="M147" s="169" t="str">
        <f t="shared" si="87"/>
        <v>November</v>
      </c>
      <c r="N147" s="169" t="str">
        <f t="shared" si="87"/>
        <v>December</v>
      </c>
      <c r="O147" s="169" t="str">
        <f t="shared" si="87"/>
        <v>January</v>
      </c>
      <c r="P147" s="169" t="str">
        <f t="shared" si="87"/>
        <v>February</v>
      </c>
      <c r="Q147" s="169" t="str">
        <f t="shared" si="87"/>
        <v>March</v>
      </c>
      <c r="R147" s="169" t="str">
        <f t="shared" si="87"/>
        <v>April</v>
      </c>
      <c r="S147" s="169" t="str">
        <f t="shared" si="87"/>
        <v>May</v>
      </c>
      <c r="T147" s="169" t="str">
        <f t="shared" si="87"/>
        <v>June</v>
      </c>
      <c r="U147" s="169" t="str">
        <f t="shared" si="87"/>
        <v>July</v>
      </c>
      <c r="V147" s="169" t="str">
        <f t="shared" si="86"/>
        <v>August</v>
      </c>
      <c r="W147" s="169" t="str">
        <f t="shared" ref="W147:AH147" si="88">W139</f>
        <v>September</v>
      </c>
      <c r="X147" s="169" t="str">
        <f t="shared" ref="X147:AG147" si="89">X139</f>
        <v>October</v>
      </c>
      <c r="Y147" s="169" t="str">
        <f t="shared" si="89"/>
        <v>November</v>
      </c>
      <c r="Z147" s="169" t="str">
        <f t="shared" si="89"/>
        <v>December</v>
      </c>
      <c r="AA147" s="169" t="str">
        <f t="shared" si="89"/>
        <v xml:space="preserve">January </v>
      </c>
      <c r="AB147" s="169" t="str">
        <f t="shared" si="89"/>
        <v>February</v>
      </c>
      <c r="AC147" s="169" t="str">
        <f t="shared" si="89"/>
        <v>March</v>
      </c>
      <c r="AD147" s="169" t="str">
        <f t="shared" si="89"/>
        <v>April</v>
      </c>
      <c r="AE147" s="169" t="str">
        <f t="shared" si="89"/>
        <v>May</v>
      </c>
      <c r="AF147" s="169" t="str">
        <f t="shared" si="89"/>
        <v>June</v>
      </c>
      <c r="AG147" s="169" t="str">
        <f t="shared" si="89"/>
        <v>July</v>
      </c>
      <c r="AH147" s="169" t="str">
        <f t="shared" si="88"/>
        <v>August</v>
      </c>
    </row>
    <row r="148" spans="1:34" x14ac:dyDescent="0.25">
      <c r="A148" s="170" t="s">
        <v>31</v>
      </c>
      <c r="B148" s="103">
        <v>0.64900000000000002</v>
      </c>
      <c r="C148" s="103">
        <v>0.753</v>
      </c>
      <c r="D148" s="103">
        <v>0.71599999999999997</v>
      </c>
      <c r="E148" s="103">
        <v>0.70499999999999996</v>
      </c>
      <c r="F148" s="103">
        <v>0.72</v>
      </c>
      <c r="G148" s="103">
        <v>0.90500000000000003</v>
      </c>
      <c r="H148" s="103">
        <v>0.79800000000000004</v>
      </c>
      <c r="I148" s="103">
        <v>0.92100000000000004</v>
      </c>
      <c r="J148" s="103">
        <v>0.98899999999999999</v>
      </c>
      <c r="K148" s="103">
        <v>0.878</v>
      </c>
      <c r="L148" s="103">
        <v>0.82499999999999996</v>
      </c>
      <c r="M148" s="103">
        <v>0.76600000000000001</v>
      </c>
      <c r="N148" s="103">
        <v>0.66800000000000004</v>
      </c>
      <c r="O148" s="103">
        <v>0.77800000000000002</v>
      </c>
      <c r="P148" s="103">
        <v>0.84499999999999997</v>
      </c>
      <c r="Q148" s="103">
        <v>0.98699999999999999</v>
      </c>
      <c r="R148" s="103">
        <v>0.82799999999999996</v>
      </c>
      <c r="S148" s="103">
        <v>0.86299999999999999</v>
      </c>
      <c r="T148" s="103">
        <v>0.747</v>
      </c>
      <c r="U148" s="103">
        <v>0.86099999999999999</v>
      </c>
      <c r="V148" s="103">
        <v>0.872</v>
      </c>
      <c r="W148" s="103">
        <v>0.94</v>
      </c>
      <c r="X148" s="103">
        <v>0.97599999999999998</v>
      </c>
      <c r="Y148" s="103">
        <v>0.90900000000000003</v>
      </c>
      <c r="Z148" s="103">
        <v>0.87</v>
      </c>
      <c r="AA148" s="103">
        <v>1.02</v>
      </c>
      <c r="AB148" s="103">
        <v>0.872</v>
      </c>
      <c r="AC148" s="103">
        <v>0.89800000000000002</v>
      </c>
      <c r="AD148" s="103">
        <v>0.91800000000000004</v>
      </c>
      <c r="AE148" s="103">
        <v>0.78900000000000003</v>
      </c>
      <c r="AF148" s="103">
        <v>0.98099999999999998</v>
      </c>
      <c r="AG148" s="103">
        <v>0.92400000000000004</v>
      </c>
      <c r="AH148" s="103">
        <v>0.997</v>
      </c>
    </row>
    <row r="149" spans="1:34" x14ac:dyDescent="0.25">
      <c r="A149" s="170" t="s">
        <v>32</v>
      </c>
      <c r="B149" s="103">
        <v>0.61299999999999999</v>
      </c>
      <c r="C149" s="103">
        <v>0.72199999999999998</v>
      </c>
      <c r="D149" s="103">
        <v>0.66400000000000003</v>
      </c>
      <c r="E149" s="103">
        <v>0.58399999999999996</v>
      </c>
      <c r="F149" s="103">
        <v>0.497</v>
      </c>
      <c r="G149" s="103">
        <v>0.84699999999999998</v>
      </c>
      <c r="H149" s="103">
        <v>0.32700000000000001</v>
      </c>
      <c r="I149" s="103">
        <v>0.39</v>
      </c>
      <c r="J149" s="103">
        <v>0.51200000000000001</v>
      </c>
      <c r="K149" s="103">
        <v>0.38400000000000001</v>
      </c>
      <c r="L149" s="103">
        <v>0.47499999999999998</v>
      </c>
      <c r="M149" s="103">
        <v>0.45500000000000002</v>
      </c>
      <c r="N149" s="103">
        <v>0.38200000000000001</v>
      </c>
      <c r="O149" s="103">
        <v>0.503</v>
      </c>
      <c r="P149" s="103">
        <v>0.57699999999999996</v>
      </c>
      <c r="Q149" s="103">
        <v>0.55500000000000005</v>
      </c>
      <c r="R149" s="103">
        <v>0.46800000000000003</v>
      </c>
      <c r="S149" s="103">
        <v>0.56100000000000005</v>
      </c>
      <c r="T149" s="103">
        <v>0.39</v>
      </c>
      <c r="U149" s="103">
        <v>0.40799999999999997</v>
      </c>
      <c r="V149" s="103">
        <v>0.42199999999999999</v>
      </c>
      <c r="W149" s="103">
        <v>0.33300000000000002</v>
      </c>
      <c r="X149" s="103">
        <v>0.4</v>
      </c>
      <c r="Y149" s="103">
        <v>0.503</v>
      </c>
      <c r="Z149" s="103">
        <v>0.247</v>
      </c>
      <c r="AA149" s="103">
        <v>0.497</v>
      </c>
      <c r="AB149" s="103">
        <v>0.46600000000000003</v>
      </c>
      <c r="AC149" s="103">
        <v>0.57399999999999995</v>
      </c>
      <c r="AD149" s="103">
        <v>0.56599999999999995</v>
      </c>
      <c r="AE149" s="103">
        <v>0.41199999999999998</v>
      </c>
      <c r="AF149" s="103">
        <v>0.53700000000000003</v>
      </c>
      <c r="AG149" s="103">
        <v>0.498</v>
      </c>
      <c r="AH149" s="103">
        <v>0.55800000000000005</v>
      </c>
    </row>
    <row r="150" spans="1:34" x14ac:dyDescent="0.25">
      <c r="A150" s="170" t="s">
        <v>33</v>
      </c>
      <c r="B150" s="103">
        <v>0.63300000000000001</v>
      </c>
      <c r="C150" s="103">
        <v>0.80500000000000005</v>
      </c>
      <c r="D150" s="103">
        <v>0.78900000000000003</v>
      </c>
      <c r="E150" s="103">
        <v>0.66700000000000004</v>
      </c>
      <c r="F150" s="103">
        <v>0.66700000000000004</v>
      </c>
      <c r="G150" s="103">
        <v>1</v>
      </c>
      <c r="H150" s="103">
        <v>0.90300000000000002</v>
      </c>
      <c r="I150" s="103">
        <v>1</v>
      </c>
      <c r="J150" s="103">
        <v>0.80500000000000005</v>
      </c>
      <c r="K150" s="103">
        <v>1.0009999999999999</v>
      </c>
      <c r="L150" s="103">
        <v>0.95199999999999996</v>
      </c>
      <c r="M150" s="103">
        <v>1</v>
      </c>
      <c r="N150" s="103">
        <v>1.0069999999999999</v>
      </c>
      <c r="O150" s="103">
        <v>1</v>
      </c>
      <c r="P150" s="103">
        <v>0.98399999999999999</v>
      </c>
      <c r="Q150" s="103">
        <v>1.0029999999999999</v>
      </c>
      <c r="R150" s="103">
        <v>1.0009999999999999</v>
      </c>
      <c r="S150" s="103">
        <v>1</v>
      </c>
      <c r="T150" s="103">
        <v>0.999</v>
      </c>
      <c r="U150" s="103">
        <v>1.0009999999999999</v>
      </c>
      <c r="V150" s="103">
        <v>0.98499999999999999</v>
      </c>
      <c r="W150" s="103">
        <v>0.93400000000000005</v>
      </c>
      <c r="X150" s="103">
        <v>1.0880000000000001</v>
      </c>
      <c r="Y150" s="103">
        <v>1.0049999999999999</v>
      </c>
      <c r="Z150" s="103">
        <v>0.69099999999999995</v>
      </c>
      <c r="AA150" s="103">
        <v>0.97</v>
      </c>
      <c r="AB150" s="103">
        <v>1.004</v>
      </c>
      <c r="AC150" s="103">
        <v>1.0029999999999999</v>
      </c>
      <c r="AD150" s="103">
        <v>1.004</v>
      </c>
      <c r="AE150" s="103">
        <v>0.96899999999999997</v>
      </c>
      <c r="AF150" s="103">
        <v>0.93500000000000005</v>
      </c>
      <c r="AG150" s="103">
        <v>0.97099999999999997</v>
      </c>
      <c r="AH150" s="103">
        <v>1.0049999999999999</v>
      </c>
    </row>
    <row r="151" spans="1:34" x14ac:dyDescent="0.25">
      <c r="A151" s="170" t="s">
        <v>34</v>
      </c>
      <c r="B151" s="103">
        <v>0.57399999999999995</v>
      </c>
      <c r="C151" s="103">
        <v>0.77600000000000002</v>
      </c>
      <c r="D151" s="103">
        <v>0.71299999999999997</v>
      </c>
      <c r="E151" s="103">
        <v>0.54800000000000004</v>
      </c>
      <c r="F151" s="103">
        <v>0.40699999999999997</v>
      </c>
      <c r="G151" s="103">
        <v>0.91900000000000004</v>
      </c>
      <c r="H151" s="103">
        <v>0.17799999999999999</v>
      </c>
      <c r="I151" s="103">
        <v>0.19500000000000001</v>
      </c>
      <c r="J151" s="103">
        <v>0.33300000000000002</v>
      </c>
      <c r="K151" s="103">
        <v>0.33300000000000002</v>
      </c>
      <c r="L151" s="103">
        <v>0.10299999999999999</v>
      </c>
      <c r="M151" s="103">
        <v>0.40600000000000003</v>
      </c>
      <c r="N151" s="103">
        <v>0.185</v>
      </c>
      <c r="O151" s="103">
        <v>0.51300000000000001</v>
      </c>
      <c r="P151" s="103">
        <v>0.48599999999999999</v>
      </c>
      <c r="Q151" s="103">
        <v>0.39</v>
      </c>
      <c r="R151" s="103">
        <v>0.42099999999999999</v>
      </c>
      <c r="S151" s="103">
        <v>6.7000000000000004E-2</v>
      </c>
      <c r="T151" s="103">
        <v>0.23300000000000001</v>
      </c>
      <c r="U151" s="103">
        <v>0.16400000000000001</v>
      </c>
      <c r="V151" s="103">
        <v>0.05</v>
      </c>
      <c r="W151" s="103">
        <v>0.10199999999999999</v>
      </c>
      <c r="X151" s="103">
        <v>0.36299999999999999</v>
      </c>
      <c r="Y151" s="103">
        <v>0.2</v>
      </c>
      <c r="Z151" s="103">
        <v>3.5999999999999997E-2</v>
      </c>
      <c r="AA151" s="103">
        <v>0.53300000000000003</v>
      </c>
      <c r="AB151" s="103">
        <v>0.5</v>
      </c>
      <c r="AC151" s="103">
        <v>0.35199999999999998</v>
      </c>
      <c r="AD151" s="103">
        <v>0.3</v>
      </c>
      <c r="AE151" s="103">
        <v>0.19400000000000001</v>
      </c>
      <c r="AF151" s="103">
        <v>0</v>
      </c>
      <c r="AG151" s="103">
        <v>6.5000000000000002E-2</v>
      </c>
      <c r="AH151" s="103">
        <v>0</v>
      </c>
    </row>
    <row r="152" spans="1:34" x14ac:dyDescent="0.25">
      <c r="A152" s="171" t="s">
        <v>142</v>
      </c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</row>
    <row r="153" spans="1:34" x14ac:dyDescent="0.25">
      <c r="A153" s="172" t="s">
        <v>143</v>
      </c>
      <c r="B153" s="104">
        <v>20</v>
      </c>
      <c r="C153" s="104">
        <v>20</v>
      </c>
      <c r="D153" s="104">
        <v>20</v>
      </c>
      <c r="E153" s="104">
        <v>20</v>
      </c>
      <c r="F153" s="104">
        <v>20</v>
      </c>
      <c r="G153" s="104">
        <v>12</v>
      </c>
      <c r="H153" s="104">
        <v>12</v>
      </c>
      <c r="I153" s="104">
        <v>12</v>
      </c>
      <c r="J153" s="104">
        <v>12</v>
      </c>
      <c r="K153" s="104">
        <v>12</v>
      </c>
      <c r="L153" s="104">
        <v>12</v>
      </c>
      <c r="M153" s="104">
        <v>12</v>
      </c>
      <c r="N153" s="104">
        <v>12</v>
      </c>
      <c r="O153" s="104">
        <v>12</v>
      </c>
      <c r="P153" s="104">
        <v>12</v>
      </c>
      <c r="Q153" s="104">
        <v>12</v>
      </c>
      <c r="R153" s="104">
        <v>12</v>
      </c>
      <c r="S153" s="104">
        <v>12</v>
      </c>
      <c r="T153" s="104">
        <v>12</v>
      </c>
      <c r="U153" s="104">
        <v>12</v>
      </c>
      <c r="V153" s="104">
        <v>12</v>
      </c>
      <c r="W153" s="104">
        <v>12</v>
      </c>
      <c r="X153" s="104">
        <v>12</v>
      </c>
      <c r="Y153" s="104">
        <v>12</v>
      </c>
      <c r="Z153" s="104">
        <v>12</v>
      </c>
      <c r="AA153" s="104">
        <v>12</v>
      </c>
      <c r="AB153" s="104">
        <v>12</v>
      </c>
      <c r="AC153" s="104">
        <v>12</v>
      </c>
      <c r="AD153" s="104">
        <v>12</v>
      </c>
      <c r="AE153" s="104">
        <v>12</v>
      </c>
      <c r="AF153" s="104">
        <v>12</v>
      </c>
      <c r="AG153" s="104">
        <v>12</v>
      </c>
      <c r="AH153" s="104">
        <v>12</v>
      </c>
    </row>
    <row r="155" spans="1:34" x14ac:dyDescent="0.25">
      <c r="A155" s="168" t="s">
        <v>45</v>
      </c>
      <c r="B155" s="169" t="str">
        <f t="shared" ref="B155:G155" si="90">B147</f>
        <v>Nov</v>
      </c>
      <c r="C155" s="169" t="str">
        <f t="shared" si="90"/>
        <v>Jan</v>
      </c>
      <c r="D155" s="169" t="str">
        <f t="shared" si="90"/>
        <v>Feb</v>
      </c>
      <c r="E155" s="169" t="str">
        <f t="shared" si="90"/>
        <v>Mar</v>
      </c>
      <c r="F155" s="169" t="str">
        <f t="shared" si="90"/>
        <v>Apr</v>
      </c>
      <c r="G155" s="169" t="str">
        <f t="shared" si="90"/>
        <v>May</v>
      </c>
      <c r="H155" s="169" t="str">
        <f t="shared" ref="H155:V155" si="91">H147</f>
        <v>June</v>
      </c>
      <c r="I155" s="169" t="str">
        <f t="shared" ref="I155:U155" si="92">I147</f>
        <v>July</v>
      </c>
      <c r="J155" s="169" t="str">
        <f t="shared" si="92"/>
        <v>August</v>
      </c>
      <c r="K155" s="169" t="str">
        <f t="shared" si="92"/>
        <v>September</v>
      </c>
      <c r="L155" s="169" t="str">
        <f t="shared" si="92"/>
        <v>October</v>
      </c>
      <c r="M155" s="169" t="str">
        <f t="shared" si="92"/>
        <v>November</v>
      </c>
      <c r="N155" s="169" t="str">
        <f t="shared" si="92"/>
        <v>December</v>
      </c>
      <c r="O155" s="169" t="str">
        <f t="shared" si="92"/>
        <v>January</v>
      </c>
      <c r="P155" s="169" t="str">
        <f t="shared" si="92"/>
        <v>February</v>
      </c>
      <c r="Q155" s="169" t="str">
        <f t="shared" si="92"/>
        <v>March</v>
      </c>
      <c r="R155" s="169" t="str">
        <f t="shared" si="92"/>
        <v>April</v>
      </c>
      <c r="S155" s="169" t="str">
        <f t="shared" si="92"/>
        <v>May</v>
      </c>
      <c r="T155" s="169" t="str">
        <f t="shared" si="92"/>
        <v>June</v>
      </c>
      <c r="U155" s="169" t="str">
        <f t="shared" si="92"/>
        <v>July</v>
      </c>
      <c r="V155" s="169" t="str">
        <f t="shared" si="91"/>
        <v>August</v>
      </c>
      <c r="W155" s="169" t="str">
        <f t="shared" ref="W155:AH155" si="93">W147</f>
        <v>September</v>
      </c>
      <c r="X155" s="169" t="str">
        <f t="shared" ref="X155:AG155" si="94">X147</f>
        <v>October</v>
      </c>
      <c r="Y155" s="169" t="str">
        <f t="shared" si="94"/>
        <v>November</v>
      </c>
      <c r="Z155" s="169" t="str">
        <f t="shared" si="94"/>
        <v>December</v>
      </c>
      <c r="AA155" s="169" t="str">
        <f t="shared" si="94"/>
        <v xml:space="preserve">January </v>
      </c>
      <c r="AB155" s="169" t="str">
        <f t="shared" si="94"/>
        <v>February</v>
      </c>
      <c r="AC155" s="169" t="str">
        <f t="shared" si="94"/>
        <v>March</v>
      </c>
      <c r="AD155" s="169" t="str">
        <f t="shared" si="94"/>
        <v>April</v>
      </c>
      <c r="AE155" s="169" t="str">
        <f t="shared" si="94"/>
        <v>May</v>
      </c>
      <c r="AF155" s="169" t="str">
        <f t="shared" si="94"/>
        <v>June</v>
      </c>
      <c r="AG155" s="169" t="str">
        <f t="shared" si="94"/>
        <v>July</v>
      </c>
      <c r="AH155" s="169" t="str">
        <f t="shared" si="93"/>
        <v>August</v>
      </c>
    </row>
    <row r="156" spans="1:34" x14ac:dyDescent="0.25">
      <c r="A156" s="170" t="s">
        <v>31</v>
      </c>
      <c r="B156" s="103">
        <v>0.64600000000000002</v>
      </c>
      <c r="C156" s="103">
        <v>0.64200000000000002</v>
      </c>
      <c r="D156" s="103">
        <v>0.60799999999999998</v>
      </c>
      <c r="E156" s="103">
        <v>0.58599999999999997</v>
      </c>
      <c r="F156" s="103">
        <v>0.624</v>
      </c>
      <c r="G156" s="103">
        <v>0.64900000000000002</v>
      </c>
      <c r="H156" s="103">
        <v>0.56499999999999995</v>
      </c>
      <c r="I156" s="103">
        <v>0.502</v>
      </c>
      <c r="J156" s="103">
        <v>0.61399999999999999</v>
      </c>
      <c r="K156" s="103">
        <v>0.58599999999999997</v>
      </c>
      <c r="L156" s="103">
        <v>0.56699999999999995</v>
      </c>
      <c r="M156" s="103">
        <v>0.71099999999999997</v>
      </c>
      <c r="N156" s="103">
        <v>0.84899999999999998</v>
      </c>
      <c r="O156" s="103">
        <v>0.90600000000000003</v>
      </c>
      <c r="P156" s="103">
        <v>0.65500000000000003</v>
      </c>
      <c r="Q156" s="103">
        <v>0.90600000000000003</v>
      </c>
      <c r="R156" s="103">
        <v>0.97499999999999998</v>
      </c>
      <c r="S156" s="103">
        <v>1.0029999999999999</v>
      </c>
      <c r="T156" s="103">
        <v>1.095</v>
      </c>
      <c r="U156" s="103">
        <v>1.0409999999999999</v>
      </c>
      <c r="V156" s="103">
        <v>1.171</v>
      </c>
      <c r="W156" s="103">
        <v>1.0760000000000001</v>
      </c>
      <c r="X156" s="103">
        <v>1.139</v>
      </c>
      <c r="Y156" s="103">
        <v>1.161</v>
      </c>
      <c r="Z156" s="103">
        <v>1.1160000000000001</v>
      </c>
      <c r="AA156" s="103">
        <v>1.325</v>
      </c>
      <c r="AB156" s="103">
        <v>1.2230000000000001</v>
      </c>
      <c r="AC156" s="103">
        <v>1.0980000000000001</v>
      </c>
      <c r="AD156" s="103">
        <v>1.127</v>
      </c>
      <c r="AE156" s="103">
        <v>1.103</v>
      </c>
      <c r="AF156" s="103">
        <v>1.0109999999999999</v>
      </c>
      <c r="AG156" s="103">
        <v>0.996</v>
      </c>
      <c r="AH156" s="103">
        <v>0.97899999999999998</v>
      </c>
    </row>
    <row r="157" spans="1:34" x14ac:dyDescent="0.25">
      <c r="A157" s="170" t="s">
        <v>32</v>
      </c>
      <c r="B157" s="103">
        <v>0.84099999999999997</v>
      </c>
      <c r="C157" s="103">
        <v>0.86799999999999999</v>
      </c>
      <c r="D157" s="103">
        <v>0.88700000000000001</v>
      </c>
      <c r="E157" s="103">
        <v>0.91200000000000003</v>
      </c>
      <c r="F157" s="103">
        <v>0.89500000000000002</v>
      </c>
      <c r="G157" s="103">
        <v>0.68700000000000006</v>
      </c>
      <c r="H157" s="103">
        <v>0.77800000000000002</v>
      </c>
      <c r="I157" s="103">
        <v>0.78400000000000003</v>
      </c>
      <c r="J157" s="103">
        <v>0.71</v>
      </c>
      <c r="K157" s="103">
        <v>0.83699999999999997</v>
      </c>
      <c r="L157" s="103">
        <v>0.9</v>
      </c>
      <c r="M157" s="103">
        <v>0.94</v>
      </c>
      <c r="N157" s="103">
        <v>0.83599999999999997</v>
      </c>
      <c r="O157" s="103">
        <v>0.875</v>
      </c>
      <c r="P157" s="103">
        <v>0.83099999999999996</v>
      </c>
      <c r="Q157" s="103">
        <v>0.93700000000000006</v>
      </c>
      <c r="R157" s="103">
        <v>0.86499999999999999</v>
      </c>
      <c r="S157" s="103">
        <v>1.081</v>
      </c>
      <c r="T157" s="103">
        <v>0.88300000000000001</v>
      </c>
      <c r="U157" s="103">
        <v>0.85599999999999998</v>
      </c>
      <c r="V157" s="103">
        <v>0.79900000000000004</v>
      </c>
      <c r="W157" s="103">
        <v>0.80100000000000005</v>
      </c>
      <c r="X157" s="103">
        <v>0.92600000000000005</v>
      </c>
      <c r="Y157" s="103">
        <v>0.66200000000000003</v>
      </c>
      <c r="Z157" s="103">
        <v>0.73599999999999999</v>
      </c>
      <c r="AA157" s="103">
        <v>0.83399999999999996</v>
      </c>
      <c r="AB157" s="103">
        <v>0.91200000000000003</v>
      </c>
      <c r="AC157" s="103">
        <v>0.97399999999999998</v>
      </c>
      <c r="AD157" s="103">
        <v>0.84599999999999997</v>
      </c>
      <c r="AE157" s="103">
        <v>0.87</v>
      </c>
      <c r="AF157" s="103">
        <v>0.88200000000000001</v>
      </c>
      <c r="AG157" s="103">
        <v>0.78400000000000003</v>
      </c>
      <c r="AH157" s="103">
        <v>0.871</v>
      </c>
    </row>
    <row r="158" spans="1:34" x14ac:dyDescent="0.25">
      <c r="A158" s="170" t="s">
        <v>33</v>
      </c>
      <c r="B158" s="103">
        <v>0.80800000000000005</v>
      </c>
      <c r="C158" s="103">
        <v>0.83399999999999996</v>
      </c>
      <c r="D158" s="103">
        <v>0.76600000000000001</v>
      </c>
      <c r="E158" s="103">
        <v>0.78900000000000003</v>
      </c>
      <c r="F158" s="103">
        <v>0.873</v>
      </c>
      <c r="G158" s="103">
        <v>0.85199999999999998</v>
      </c>
      <c r="H158" s="103">
        <v>0.84799999999999998</v>
      </c>
      <c r="I158" s="103">
        <v>0.85199999999999998</v>
      </c>
      <c r="J158" s="103">
        <v>1.028</v>
      </c>
      <c r="K158" s="103">
        <v>0.89600000000000002</v>
      </c>
      <c r="L158" s="103">
        <v>0.92800000000000005</v>
      </c>
      <c r="M158" s="103">
        <v>1.014</v>
      </c>
      <c r="N158" s="103">
        <v>0.96199999999999997</v>
      </c>
      <c r="O158" s="103">
        <v>0.95099999999999996</v>
      </c>
      <c r="P158" s="103">
        <v>0.97399999999999998</v>
      </c>
      <c r="Q158" s="103">
        <v>0.96599999999999997</v>
      </c>
      <c r="R158" s="103">
        <v>0.98699999999999999</v>
      </c>
      <c r="S158" s="103">
        <v>0.98699999999999999</v>
      </c>
      <c r="T158" s="103">
        <v>0.98499999999999999</v>
      </c>
      <c r="U158" s="103">
        <v>0.98099999999999998</v>
      </c>
      <c r="V158" s="103">
        <v>1.004</v>
      </c>
      <c r="W158" s="103">
        <v>1.008</v>
      </c>
      <c r="X158" s="103">
        <v>0.99399999999999999</v>
      </c>
      <c r="Y158" s="103">
        <v>1.028</v>
      </c>
      <c r="Z158" s="103">
        <v>1.0209999999999999</v>
      </c>
      <c r="AA158" s="103">
        <v>1.1679999999999999</v>
      </c>
      <c r="AB158" s="103">
        <v>1.1879999999999999</v>
      </c>
      <c r="AC158" s="103">
        <v>1.161</v>
      </c>
      <c r="AD158" s="103">
        <v>1.244</v>
      </c>
      <c r="AE158" s="103">
        <v>1.1379999999999999</v>
      </c>
      <c r="AF158" s="103">
        <v>0.79300000000000004</v>
      </c>
      <c r="AG158" s="103">
        <v>1.0209999999999999</v>
      </c>
      <c r="AH158" s="103">
        <v>0.98799999999999999</v>
      </c>
    </row>
    <row r="159" spans="1:34" x14ac:dyDescent="0.25">
      <c r="A159" s="170" t="s">
        <v>34</v>
      </c>
      <c r="B159" s="103">
        <v>0.85199999999999998</v>
      </c>
      <c r="C159" s="103">
        <v>0.84599999999999997</v>
      </c>
      <c r="D159" s="103">
        <v>0.82699999999999996</v>
      </c>
      <c r="E159" s="103">
        <v>0.95199999999999996</v>
      </c>
      <c r="F159" s="103">
        <v>0.91700000000000004</v>
      </c>
      <c r="G159" s="103">
        <v>0.89100000000000001</v>
      </c>
      <c r="H159" s="103">
        <v>0.9</v>
      </c>
      <c r="I159" s="103">
        <v>0.89500000000000002</v>
      </c>
      <c r="J159" s="103">
        <v>0.86299999999999999</v>
      </c>
      <c r="K159" s="103">
        <v>0.85399999999999998</v>
      </c>
      <c r="L159" s="103">
        <v>0.89</v>
      </c>
      <c r="M159" s="103">
        <v>0.96199999999999997</v>
      </c>
      <c r="N159" s="103">
        <v>0.88700000000000001</v>
      </c>
      <c r="O159" s="103">
        <v>0.94</v>
      </c>
      <c r="P159" s="103">
        <v>0.88800000000000001</v>
      </c>
      <c r="Q159" s="103">
        <v>0.95899999999999996</v>
      </c>
      <c r="R159" s="103">
        <v>1.0329999999999999</v>
      </c>
      <c r="S159" s="103">
        <v>0.97399999999999998</v>
      </c>
      <c r="T159" s="103">
        <v>1.0209999999999999</v>
      </c>
      <c r="U159" s="103">
        <v>1.0109999999999999</v>
      </c>
      <c r="V159" s="103">
        <v>0.98899999999999999</v>
      </c>
      <c r="W159" s="103">
        <v>1.1399999999999999</v>
      </c>
      <c r="X159" s="103">
        <v>1.0580000000000001</v>
      </c>
      <c r="Y159" s="103">
        <v>0.99</v>
      </c>
      <c r="Z159" s="103">
        <v>0.92500000000000004</v>
      </c>
      <c r="AA159" s="103">
        <v>0.93600000000000005</v>
      </c>
      <c r="AB159" s="103">
        <v>1.0489999999999999</v>
      </c>
      <c r="AC159" s="103">
        <v>1.0229999999999999</v>
      </c>
      <c r="AD159" s="103">
        <v>1.0109999999999999</v>
      </c>
      <c r="AE159" s="103">
        <v>1.0880000000000001</v>
      </c>
      <c r="AF159" s="103">
        <v>0.97799999999999998</v>
      </c>
      <c r="AG159" s="103">
        <v>0.95799999999999996</v>
      </c>
      <c r="AH159" s="103">
        <v>0.95699999999999996</v>
      </c>
    </row>
    <row r="160" spans="1:34" x14ac:dyDescent="0.25">
      <c r="A160" s="171" t="s">
        <v>142</v>
      </c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</row>
    <row r="161" spans="1:34" x14ac:dyDescent="0.25">
      <c r="A161" s="172" t="s">
        <v>143</v>
      </c>
      <c r="B161" s="104">
        <v>30</v>
      </c>
      <c r="C161" s="104">
        <v>30</v>
      </c>
      <c r="D161" s="104">
        <v>30</v>
      </c>
      <c r="E161" s="104">
        <v>30</v>
      </c>
      <c r="F161" s="104">
        <v>30</v>
      </c>
      <c r="G161" s="104">
        <v>30</v>
      </c>
      <c r="H161" s="104">
        <v>30</v>
      </c>
      <c r="I161" s="104">
        <v>30</v>
      </c>
      <c r="J161" s="104">
        <v>30</v>
      </c>
      <c r="K161" s="104">
        <v>30</v>
      </c>
      <c r="L161" s="104">
        <v>30</v>
      </c>
      <c r="M161" s="104">
        <v>30</v>
      </c>
      <c r="N161" s="104">
        <v>30</v>
      </c>
      <c r="O161" s="104">
        <v>30</v>
      </c>
      <c r="P161" s="104">
        <v>30</v>
      </c>
      <c r="Q161" s="104">
        <v>30</v>
      </c>
      <c r="R161" s="104">
        <v>30</v>
      </c>
      <c r="S161" s="104">
        <v>30</v>
      </c>
      <c r="T161" s="104">
        <v>30</v>
      </c>
      <c r="U161" s="104">
        <v>30</v>
      </c>
      <c r="V161" s="104">
        <v>30</v>
      </c>
      <c r="W161" s="104">
        <v>30</v>
      </c>
      <c r="X161" s="104">
        <v>30</v>
      </c>
      <c r="Y161" s="104">
        <v>30</v>
      </c>
      <c r="Z161" s="104">
        <v>30</v>
      </c>
      <c r="AA161" s="104">
        <v>30</v>
      </c>
      <c r="AB161" s="104">
        <v>30</v>
      </c>
      <c r="AC161" s="104">
        <v>30</v>
      </c>
      <c r="AD161" s="104">
        <v>30</v>
      </c>
      <c r="AE161" s="104">
        <v>30</v>
      </c>
      <c r="AF161" s="104">
        <v>30</v>
      </c>
      <c r="AG161" s="104">
        <v>30</v>
      </c>
      <c r="AH161" s="104">
        <v>30</v>
      </c>
    </row>
    <row r="163" spans="1:34" x14ac:dyDescent="0.25">
      <c r="A163" s="168" t="s">
        <v>21</v>
      </c>
      <c r="B163" s="169" t="str">
        <f t="shared" ref="B163:G163" si="95">B155</f>
        <v>Nov</v>
      </c>
      <c r="C163" s="169" t="str">
        <f t="shared" si="95"/>
        <v>Jan</v>
      </c>
      <c r="D163" s="169" t="str">
        <f t="shared" si="95"/>
        <v>Feb</v>
      </c>
      <c r="E163" s="169" t="str">
        <f t="shared" si="95"/>
        <v>Mar</v>
      </c>
      <c r="F163" s="169" t="str">
        <f t="shared" si="95"/>
        <v>Apr</v>
      </c>
      <c r="G163" s="169" t="str">
        <f t="shared" si="95"/>
        <v>May</v>
      </c>
      <c r="H163" s="169" t="str">
        <f t="shared" ref="H163:V163" si="96">H155</f>
        <v>June</v>
      </c>
      <c r="I163" s="169" t="str">
        <f t="shared" ref="I163:U163" si="97">I155</f>
        <v>July</v>
      </c>
      <c r="J163" s="169" t="str">
        <f t="shared" si="97"/>
        <v>August</v>
      </c>
      <c r="K163" s="169" t="str">
        <f t="shared" si="97"/>
        <v>September</v>
      </c>
      <c r="L163" s="169" t="str">
        <f t="shared" si="97"/>
        <v>October</v>
      </c>
      <c r="M163" s="169" t="str">
        <f t="shared" si="97"/>
        <v>November</v>
      </c>
      <c r="N163" s="169" t="str">
        <f t="shared" si="97"/>
        <v>December</v>
      </c>
      <c r="O163" s="169" t="str">
        <f t="shared" si="97"/>
        <v>January</v>
      </c>
      <c r="P163" s="169" t="str">
        <f t="shared" si="97"/>
        <v>February</v>
      </c>
      <c r="Q163" s="169" t="str">
        <f t="shared" si="97"/>
        <v>March</v>
      </c>
      <c r="R163" s="169" t="str">
        <f t="shared" si="97"/>
        <v>April</v>
      </c>
      <c r="S163" s="169" t="str">
        <f t="shared" si="97"/>
        <v>May</v>
      </c>
      <c r="T163" s="169" t="str">
        <f t="shared" si="97"/>
        <v>June</v>
      </c>
      <c r="U163" s="169" t="str">
        <f t="shared" si="97"/>
        <v>July</v>
      </c>
      <c r="V163" s="169" t="str">
        <f t="shared" si="96"/>
        <v>August</v>
      </c>
      <c r="W163" s="169" t="str">
        <f t="shared" ref="W163:AH163" si="98">W155</f>
        <v>September</v>
      </c>
      <c r="X163" s="169" t="str">
        <f t="shared" ref="X163:AG163" si="99">X155</f>
        <v>October</v>
      </c>
      <c r="Y163" s="169" t="str">
        <f t="shared" si="99"/>
        <v>November</v>
      </c>
      <c r="Z163" s="169" t="str">
        <f t="shared" si="99"/>
        <v>December</v>
      </c>
      <c r="AA163" s="169" t="str">
        <f t="shared" si="99"/>
        <v xml:space="preserve">January </v>
      </c>
      <c r="AB163" s="169" t="str">
        <f t="shared" si="99"/>
        <v>February</v>
      </c>
      <c r="AC163" s="169" t="str">
        <f t="shared" si="99"/>
        <v>March</v>
      </c>
      <c r="AD163" s="169" t="str">
        <f t="shared" si="99"/>
        <v>April</v>
      </c>
      <c r="AE163" s="169" t="str">
        <f t="shared" si="99"/>
        <v>May</v>
      </c>
      <c r="AF163" s="169" t="str">
        <f t="shared" si="99"/>
        <v>June</v>
      </c>
      <c r="AG163" s="169" t="str">
        <f t="shared" si="99"/>
        <v>July</v>
      </c>
      <c r="AH163" s="169" t="str">
        <f t="shared" si="98"/>
        <v>August</v>
      </c>
    </row>
    <row r="164" spans="1:34" x14ac:dyDescent="0.25">
      <c r="A164" s="170" t="s">
        <v>31</v>
      </c>
      <c r="B164" s="103">
        <v>0.78400000000000003</v>
      </c>
      <c r="C164" s="103">
        <v>0.73</v>
      </c>
      <c r="D164" s="103">
        <v>0.79700000000000004</v>
      </c>
      <c r="E164" s="103">
        <v>0.94599999999999995</v>
      </c>
      <c r="F164" s="103">
        <v>0.81100000000000005</v>
      </c>
      <c r="G164" s="103">
        <v>0.88400000000000001</v>
      </c>
      <c r="H164" s="103">
        <v>0.86199999999999999</v>
      </c>
      <c r="I164" s="103">
        <v>0.85099999999999998</v>
      </c>
      <c r="J164" s="103">
        <v>0.92200000000000004</v>
      </c>
      <c r="K164" s="103">
        <v>0.874</v>
      </c>
      <c r="L164" s="103">
        <v>0.84299999999999997</v>
      </c>
      <c r="M164" s="103">
        <v>0.91100000000000003</v>
      </c>
      <c r="N164" s="103">
        <v>0.92500000000000004</v>
      </c>
      <c r="O164" s="103">
        <v>0.90500000000000003</v>
      </c>
      <c r="P164" s="103">
        <v>0.85</v>
      </c>
      <c r="Q164" s="103">
        <v>0.87</v>
      </c>
      <c r="R164" s="103">
        <v>0.90600000000000003</v>
      </c>
      <c r="S164" s="103">
        <v>0.92100000000000004</v>
      </c>
      <c r="T164" s="103">
        <v>0.99299999999999999</v>
      </c>
      <c r="U164" s="103">
        <v>0.82399999999999995</v>
      </c>
      <c r="V164" s="103">
        <v>0.82199999999999995</v>
      </c>
      <c r="W164" s="103">
        <v>0.82499999999999996</v>
      </c>
      <c r="X164" s="103">
        <v>0.83799999999999997</v>
      </c>
      <c r="Y164" s="103">
        <v>0.85699999999999998</v>
      </c>
      <c r="Z164" s="103">
        <v>0.91300000000000003</v>
      </c>
      <c r="AA164" s="103">
        <v>0.82899999999999996</v>
      </c>
      <c r="AB164" s="103">
        <v>0.82799999999999996</v>
      </c>
      <c r="AC164" s="103">
        <v>0.876</v>
      </c>
      <c r="AD164" s="103">
        <v>0.871</v>
      </c>
      <c r="AE164" s="103">
        <v>0.83499999999999996</v>
      </c>
      <c r="AF164" s="103">
        <v>0.84</v>
      </c>
      <c r="AG164" s="103">
        <v>0.84499999999999997</v>
      </c>
      <c r="AH164" s="103">
        <v>0.81899999999999995</v>
      </c>
    </row>
    <row r="165" spans="1:34" x14ac:dyDescent="0.25">
      <c r="A165" s="170" t="s">
        <v>32</v>
      </c>
      <c r="B165" s="103">
        <v>0.61</v>
      </c>
      <c r="C165" s="103">
        <v>0.63500000000000001</v>
      </c>
      <c r="D165" s="103">
        <v>0.59699999999999998</v>
      </c>
      <c r="E165" s="103">
        <v>0.65800000000000003</v>
      </c>
      <c r="F165" s="103">
        <v>0.65400000000000003</v>
      </c>
      <c r="G165" s="103">
        <v>0.63500000000000001</v>
      </c>
      <c r="H165" s="103">
        <v>0.63600000000000001</v>
      </c>
      <c r="I165" s="103">
        <v>0.66700000000000004</v>
      </c>
      <c r="J165" s="103">
        <v>0.60499999999999998</v>
      </c>
      <c r="K165" s="103">
        <v>0.63300000000000001</v>
      </c>
      <c r="L165" s="103">
        <v>0.93</v>
      </c>
      <c r="M165" s="103">
        <v>0.85399999999999998</v>
      </c>
      <c r="N165" s="103">
        <v>0.77700000000000002</v>
      </c>
      <c r="O165" s="103">
        <v>0.98699999999999999</v>
      </c>
      <c r="P165" s="103">
        <v>0.82099999999999995</v>
      </c>
      <c r="Q165" s="103">
        <v>0.85099999999999998</v>
      </c>
      <c r="R165" s="103">
        <v>0.97399999999999998</v>
      </c>
      <c r="S165" s="103">
        <v>0.91100000000000003</v>
      </c>
      <c r="T165" s="103">
        <v>0.80400000000000005</v>
      </c>
      <c r="U165" s="103">
        <v>0.9</v>
      </c>
      <c r="V165" s="103">
        <v>0.81100000000000005</v>
      </c>
      <c r="W165" s="103">
        <v>0.84199999999999997</v>
      </c>
      <c r="X165" s="103">
        <v>0.88300000000000001</v>
      </c>
      <c r="Y165" s="103">
        <v>0.85499999999999998</v>
      </c>
      <c r="Z165" s="103">
        <v>0.91100000000000003</v>
      </c>
      <c r="AA165" s="103">
        <v>0.86199999999999999</v>
      </c>
      <c r="AB165" s="103">
        <v>0.93</v>
      </c>
      <c r="AC165" s="103">
        <v>0.79600000000000004</v>
      </c>
      <c r="AD165" s="103">
        <v>0.73499999999999999</v>
      </c>
      <c r="AE165" s="103">
        <v>0.76400000000000001</v>
      </c>
      <c r="AF165" s="103">
        <v>0.78400000000000003</v>
      </c>
      <c r="AG165" s="103">
        <v>0.83299999999999996</v>
      </c>
      <c r="AH165" s="103">
        <v>0.80400000000000005</v>
      </c>
    </row>
    <row r="166" spans="1:34" x14ac:dyDescent="0.25">
      <c r="A166" s="170" t="s">
        <v>33</v>
      </c>
      <c r="B166" s="103">
        <v>0.63600000000000001</v>
      </c>
      <c r="C166" s="103">
        <v>0.73399999999999999</v>
      </c>
      <c r="D166" s="103">
        <v>0.80600000000000005</v>
      </c>
      <c r="E166" s="103">
        <v>0.876</v>
      </c>
      <c r="F166" s="103">
        <v>0.83199999999999996</v>
      </c>
      <c r="G166" s="103">
        <v>0.88</v>
      </c>
      <c r="H166" s="103">
        <v>0.84699999999999998</v>
      </c>
      <c r="I166" s="103">
        <v>0.82699999999999996</v>
      </c>
      <c r="J166" s="103">
        <v>0.89800000000000002</v>
      </c>
      <c r="K166" s="103">
        <v>0.90300000000000002</v>
      </c>
      <c r="L166" s="103">
        <v>0.93600000000000005</v>
      </c>
      <c r="M166" s="103">
        <v>0.91</v>
      </c>
      <c r="N166" s="103">
        <v>1</v>
      </c>
      <c r="O166" s="103">
        <v>0.88800000000000001</v>
      </c>
      <c r="P166" s="103">
        <v>0.877</v>
      </c>
      <c r="Q166" s="103">
        <v>0.89400000000000002</v>
      </c>
      <c r="R166" s="103">
        <v>0.85199999999999998</v>
      </c>
      <c r="S166" s="103">
        <v>0.85699999999999998</v>
      </c>
      <c r="T166" s="103">
        <v>0.90900000000000003</v>
      </c>
      <c r="U166" s="103">
        <v>0.88500000000000001</v>
      </c>
      <c r="V166" s="103">
        <v>0.84899999999999998</v>
      </c>
      <c r="W166" s="103">
        <v>0.879</v>
      </c>
      <c r="X166" s="103">
        <v>0.90700000000000003</v>
      </c>
      <c r="Y166" s="103">
        <v>0.88700000000000001</v>
      </c>
      <c r="Z166" s="103">
        <v>0.91700000000000004</v>
      </c>
      <c r="AA166" s="103">
        <v>0.90400000000000003</v>
      </c>
      <c r="AB166" s="103">
        <v>0.89700000000000002</v>
      </c>
      <c r="AC166" s="103">
        <v>0.78200000000000003</v>
      </c>
      <c r="AD166" s="103">
        <v>0.91900000000000004</v>
      </c>
      <c r="AE166" s="103">
        <v>0.91</v>
      </c>
      <c r="AF166" s="103">
        <v>0.76500000000000001</v>
      </c>
      <c r="AG166" s="103">
        <v>0.88100000000000001</v>
      </c>
      <c r="AH166" s="103">
        <v>0.86199999999999999</v>
      </c>
    </row>
    <row r="167" spans="1:34" x14ac:dyDescent="0.25">
      <c r="A167" s="170" t="s">
        <v>34</v>
      </c>
      <c r="B167" s="103">
        <v>0.84099999999999997</v>
      </c>
      <c r="C167" s="103">
        <v>0.91300000000000003</v>
      </c>
      <c r="D167" s="103">
        <v>0.83899999999999997</v>
      </c>
      <c r="E167" s="103">
        <v>0.93500000000000005</v>
      </c>
      <c r="F167" s="103">
        <v>0.89400000000000002</v>
      </c>
      <c r="G167" s="103">
        <v>0.876</v>
      </c>
      <c r="H167" s="103">
        <v>0.91700000000000004</v>
      </c>
      <c r="I167" s="103">
        <v>0.83599999999999997</v>
      </c>
      <c r="J167" s="103">
        <v>0.877</v>
      </c>
      <c r="K167" s="103">
        <v>0.84199999999999997</v>
      </c>
      <c r="L167" s="103">
        <v>0.89900000000000002</v>
      </c>
      <c r="M167" s="103">
        <v>1.0629999999999999</v>
      </c>
      <c r="N167" s="103">
        <v>0.96499999999999997</v>
      </c>
      <c r="O167" s="103">
        <v>0.96599999999999997</v>
      </c>
      <c r="P167" s="103">
        <v>0.96499999999999997</v>
      </c>
      <c r="Q167" s="103">
        <v>0.97799999999999998</v>
      </c>
      <c r="R167" s="103">
        <v>1.0069999999999999</v>
      </c>
      <c r="S167" s="103">
        <v>0.873</v>
      </c>
      <c r="T167" s="103">
        <v>0.94299999999999995</v>
      </c>
      <c r="U167" s="103">
        <v>0.89600000000000002</v>
      </c>
      <c r="V167" s="103">
        <v>0.77400000000000002</v>
      </c>
      <c r="W167" s="103">
        <v>1.071</v>
      </c>
      <c r="X167" s="103">
        <v>0.77500000000000002</v>
      </c>
      <c r="Y167" s="103">
        <v>0.86699999999999999</v>
      </c>
      <c r="Z167" s="103">
        <v>0.83099999999999996</v>
      </c>
      <c r="AA167" s="103">
        <v>0.77400000000000002</v>
      </c>
      <c r="AB167" s="103">
        <v>0.81299999999999994</v>
      </c>
      <c r="AC167" s="103">
        <v>0.81299999999999994</v>
      </c>
      <c r="AD167" s="103">
        <v>0.74299999999999999</v>
      </c>
      <c r="AE167" s="103">
        <v>0.76800000000000002</v>
      </c>
      <c r="AF167" s="103">
        <v>0.80800000000000005</v>
      </c>
      <c r="AG167" s="103">
        <v>0.82899999999999996</v>
      </c>
      <c r="AH167" s="103">
        <v>0.77600000000000002</v>
      </c>
    </row>
    <row r="168" spans="1:34" x14ac:dyDescent="0.25">
      <c r="A168" s="171" t="s">
        <v>142</v>
      </c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</row>
    <row r="169" spans="1:34" x14ac:dyDescent="0.25">
      <c r="A169" s="172" t="s">
        <v>143</v>
      </c>
      <c r="B169" s="104">
        <v>23</v>
      </c>
      <c r="C169" s="104">
        <v>23</v>
      </c>
      <c r="D169" s="104">
        <v>23</v>
      </c>
      <c r="E169" s="104">
        <v>23</v>
      </c>
      <c r="F169" s="104">
        <v>23</v>
      </c>
      <c r="G169" s="104">
        <v>23</v>
      </c>
      <c r="H169" s="104">
        <v>23</v>
      </c>
      <c r="I169" s="104">
        <v>23</v>
      </c>
      <c r="J169" s="104">
        <v>23</v>
      </c>
      <c r="K169" s="104">
        <v>23</v>
      </c>
      <c r="L169" s="104">
        <v>23</v>
      </c>
      <c r="M169" s="104">
        <v>23</v>
      </c>
      <c r="N169" s="104">
        <v>23</v>
      </c>
      <c r="O169" s="104">
        <v>23</v>
      </c>
      <c r="P169" s="104">
        <v>23</v>
      </c>
      <c r="Q169" s="104">
        <v>23</v>
      </c>
      <c r="R169" s="104">
        <v>23</v>
      </c>
      <c r="S169" s="104">
        <v>23</v>
      </c>
      <c r="T169" s="104">
        <v>23</v>
      </c>
      <c r="U169" s="104">
        <v>23</v>
      </c>
      <c r="V169" s="104">
        <v>23</v>
      </c>
      <c r="W169" s="104">
        <v>23</v>
      </c>
      <c r="X169" s="104">
        <v>23</v>
      </c>
      <c r="Y169" s="104">
        <v>23</v>
      </c>
      <c r="Z169" s="104">
        <v>23</v>
      </c>
      <c r="AA169" s="104">
        <v>23</v>
      </c>
      <c r="AB169" s="104">
        <v>23</v>
      </c>
      <c r="AC169" s="104">
        <v>23</v>
      </c>
      <c r="AD169" s="104">
        <v>23</v>
      </c>
      <c r="AE169" s="104">
        <v>23</v>
      </c>
      <c r="AF169" s="104">
        <v>23</v>
      </c>
      <c r="AG169" s="104">
        <v>23</v>
      </c>
      <c r="AH169" s="104">
        <v>23</v>
      </c>
    </row>
    <row r="171" spans="1:34" x14ac:dyDescent="0.25">
      <c r="A171" s="168" t="s">
        <v>22</v>
      </c>
      <c r="B171" s="169" t="str">
        <f t="shared" ref="B171:G171" si="100">B163</f>
        <v>Nov</v>
      </c>
      <c r="C171" s="169" t="str">
        <f t="shared" si="100"/>
        <v>Jan</v>
      </c>
      <c r="D171" s="169" t="str">
        <f t="shared" si="100"/>
        <v>Feb</v>
      </c>
      <c r="E171" s="169" t="str">
        <f t="shared" si="100"/>
        <v>Mar</v>
      </c>
      <c r="F171" s="169" t="str">
        <f t="shared" si="100"/>
        <v>Apr</v>
      </c>
      <c r="G171" s="169" t="str">
        <f t="shared" si="100"/>
        <v>May</v>
      </c>
      <c r="H171" s="169" t="str">
        <f t="shared" ref="H171:V171" si="101">H163</f>
        <v>June</v>
      </c>
      <c r="I171" s="169" t="str">
        <f t="shared" ref="I171:U171" si="102">I163</f>
        <v>July</v>
      </c>
      <c r="J171" s="169" t="str">
        <f t="shared" si="102"/>
        <v>August</v>
      </c>
      <c r="K171" s="169" t="str">
        <f t="shared" si="102"/>
        <v>September</v>
      </c>
      <c r="L171" s="169" t="str">
        <f t="shared" si="102"/>
        <v>October</v>
      </c>
      <c r="M171" s="169" t="str">
        <f t="shared" si="102"/>
        <v>November</v>
      </c>
      <c r="N171" s="169" t="str">
        <f t="shared" si="102"/>
        <v>December</v>
      </c>
      <c r="O171" s="169" t="str">
        <f t="shared" si="102"/>
        <v>January</v>
      </c>
      <c r="P171" s="169" t="str">
        <f t="shared" si="102"/>
        <v>February</v>
      </c>
      <c r="Q171" s="169" t="str">
        <f t="shared" si="102"/>
        <v>March</v>
      </c>
      <c r="R171" s="169" t="str">
        <f t="shared" si="102"/>
        <v>April</v>
      </c>
      <c r="S171" s="169" t="str">
        <f t="shared" si="102"/>
        <v>May</v>
      </c>
      <c r="T171" s="169" t="str">
        <f t="shared" si="102"/>
        <v>June</v>
      </c>
      <c r="U171" s="169" t="str">
        <f t="shared" si="102"/>
        <v>July</v>
      </c>
      <c r="V171" s="169" t="str">
        <f t="shared" si="101"/>
        <v>August</v>
      </c>
      <c r="W171" s="169" t="str">
        <f t="shared" ref="W171:AH171" si="103">W163</f>
        <v>September</v>
      </c>
      <c r="X171" s="169" t="str">
        <f t="shared" ref="X171:AG171" si="104">X163</f>
        <v>October</v>
      </c>
      <c r="Y171" s="169" t="str">
        <f t="shared" si="104"/>
        <v>November</v>
      </c>
      <c r="Z171" s="169" t="str">
        <f t="shared" si="104"/>
        <v>December</v>
      </c>
      <c r="AA171" s="169" t="str">
        <f t="shared" si="104"/>
        <v xml:space="preserve">January </v>
      </c>
      <c r="AB171" s="169" t="str">
        <f t="shared" si="104"/>
        <v>February</v>
      </c>
      <c r="AC171" s="169" t="str">
        <f t="shared" si="104"/>
        <v>March</v>
      </c>
      <c r="AD171" s="169" t="str">
        <f t="shared" si="104"/>
        <v>April</v>
      </c>
      <c r="AE171" s="169" t="str">
        <f t="shared" si="104"/>
        <v>May</v>
      </c>
      <c r="AF171" s="169" t="str">
        <f t="shared" si="104"/>
        <v>June</v>
      </c>
      <c r="AG171" s="169" t="str">
        <f t="shared" si="104"/>
        <v>July</v>
      </c>
      <c r="AH171" s="169" t="str">
        <f t="shared" si="103"/>
        <v>August</v>
      </c>
    </row>
    <row r="172" spans="1:34" x14ac:dyDescent="0.25">
      <c r="A172" s="170" t="s">
        <v>31</v>
      </c>
      <c r="B172" s="103">
        <v>0.82799999999999996</v>
      </c>
      <c r="C172" s="103">
        <v>0.71</v>
      </c>
      <c r="D172" s="103">
        <v>0.78700000000000003</v>
      </c>
      <c r="E172" s="103">
        <v>0.81</v>
      </c>
      <c r="F172" s="103">
        <v>0.93300000000000005</v>
      </c>
      <c r="G172" s="103">
        <v>0.75900000000000001</v>
      </c>
      <c r="H172" s="103">
        <v>0.93500000000000005</v>
      </c>
      <c r="I172" s="103">
        <v>0.79700000000000004</v>
      </c>
      <c r="J172" s="103">
        <v>0.73799999999999999</v>
      </c>
      <c r="K172" s="103">
        <v>0.748</v>
      </c>
      <c r="L172" s="103">
        <v>0.80800000000000005</v>
      </c>
      <c r="M172" s="103">
        <v>0.78700000000000003</v>
      </c>
      <c r="N172" s="103">
        <v>0.76200000000000001</v>
      </c>
      <c r="O172" s="103">
        <v>0.76500000000000001</v>
      </c>
      <c r="P172" s="103">
        <v>0.83399999999999996</v>
      </c>
      <c r="Q172" s="103">
        <v>0.86699999999999999</v>
      </c>
      <c r="R172" s="103">
        <v>0.876</v>
      </c>
      <c r="S172" s="103">
        <v>0.91400000000000003</v>
      </c>
      <c r="T172" s="103">
        <v>0.84899999999999998</v>
      </c>
      <c r="U172" s="103">
        <v>0.9</v>
      </c>
      <c r="V172" s="103">
        <v>0.92800000000000005</v>
      </c>
      <c r="W172" s="103">
        <v>0.93700000000000006</v>
      </c>
      <c r="X172" s="103">
        <v>1.008</v>
      </c>
      <c r="Y172" s="103">
        <v>0.99299999999999999</v>
      </c>
      <c r="Z172" s="103">
        <v>1.0289999999999999</v>
      </c>
      <c r="AA172" s="103">
        <v>1.05</v>
      </c>
      <c r="AB172" s="103">
        <v>1.004</v>
      </c>
      <c r="AC172" s="103">
        <v>0.93799999999999994</v>
      </c>
      <c r="AD172" s="103">
        <v>0.95799999999999996</v>
      </c>
      <c r="AE172" s="103">
        <v>0.92300000000000004</v>
      </c>
      <c r="AF172" s="103">
        <v>0.96599999999999997</v>
      </c>
      <c r="AG172" s="103">
        <v>0.97299999999999998</v>
      </c>
      <c r="AH172" s="103">
        <v>0.96399999999999997</v>
      </c>
    </row>
    <row r="173" spans="1:34" x14ac:dyDescent="0.25">
      <c r="A173" s="170" t="s">
        <v>32</v>
      </c>
      <c r="B173" s="103">
        <v>0.63700000000000001</v>
      </c>
      <c r="C173" s="103">
        <v>0.78200000000000003</v>
      </c>
      <c r="D173" s="103">
        <v>0.78</v>
      </c>
      <c r="E173" s="103">
        <v>0.73599999999999999</v>
      </c>
      <c r="F173" s="103">
        <v>0.74199999999999999</v>
      </c>
      <c r="G173" s="103">
        <v>0.68899999999999995</v>
      </c>
      <c r="H173" s="103">
        <v>0.60399999999999998</v>
      </c>
      <c r="I173" s="103">
        <v>0.63400000000000001</v>
      </c>
      <c r="J173" s="103">
        <v>0.67400000000000004</v>
      </c>
      <c r="K173" s="103">
        <v>0.57499999999999996</v>
      </c>
      <c r="L173" s="103">
        <v>0.67</v>
      </c>
      <c r="M173" s="103">
        <v>0.74</v>
      </c>
      <c r="N173" s="103">
        <v>0.79</v>
      </c>
      <c r="O173" s="103">
        <v>0.83599999999999997</v>
      </c>
      <c r="P173" s="103">
        <v>0.91</v>
      </c>
      <c r="Q173" s="103">
        <v>0.85199999999999998</v>
      </c>
      <c r="R173" s="103">
        <v>0.76900000000000002</v>
      </c>
      <c r="S173" s="103">
        <v>0.79</v>
      </c>
      <c r="T173" s="103">
        <v>0.88</v>
      </c>
      <c r="U173" s="103">
        <v>0.72699999999999998</v>
      </c>
      <c r="V173" s="103">
        <v>0.74099999999999999</v>
      </c>
      <c r="W173" s="103">
        <v>0.66700000000000004</v>
      </c>
      <c r="X173" s="103">
        <v>0.67500000000000004</v>
      </c>
      <c r="Y173" s="103">
        <v>0.82099999999999995</v>
      </c>
      <c r="Z173" s="103">
        <v>0.64200000000000002</v>
      </c>
      <c r="AA173" s="103">
        <v>0.628</v>
      </c>
      <c r="AB173" s="103">
        <v>0.76500000000000001</v>
      </c>
      <c r="AC173" s="103">
        <v>0.83299999999999996</v>
      </c>
      <c r="AD173" s="103">
        <v>0.82799999999999996</v>
      </c>
      <c r="AE173" s="103">
        <v>0.87</v>
      </c>
      <c r="AF173" s="103">
        <v>0.81799999999999995</v>
      </c>
      <c r="AG173" s="103">
        <v>0.72</v>
      </c>
      <c r="AH173" s="103">
        <v>0.81</v>
      </c>
    </row>
    <row r="174" spans="1:34" x14ac:dyDescent="0.25">
      <c r="A174" s="170" t="s">
        <v>33</v>
      </c>
      <c r="B174" s="103">
        <v>0.98299999999999998</v>
      </c>
      <c r="C174" s="103">
        <v>0.77300000000000002</v>
      </c>
      <c r="D174" s="103">
        <v>0.82099999999999995</v>
      </c>
      <c r="E174" s="103">
        <v>0.86399999999999999</v>
      </c>
      <c r="F174" s="103">
        <v>0.875</v>
      </c>
      <c r="G174" s="103">
        <v>0.94699999999999995</v>
      </c>
      <c r="H174" s="103">
        <v>0.94599999999999995</v>
      </c>
      <c r="I174" s="103">
        <v>0.94299999999999995</v>
      </c>
      <c r="J174" s="103">
        <v>0.94299999999999995</v>
      </c>
      <c r="K174" s="103">
        <v>0.94699999999999995</v>
      </c>
      <c r="L174" s="103">
        <v>0.97599999999999998</v>
      </c>
      <c r="M174" s="103">
        <v>0.98299999999999998</v>
      </c>
      <c r="N174" s="103">
        <v>0.94399999999999995</v>
      </c>
      <c r="O174" s="103">
        <v>0.98399999999999999</v>
      </c>
      <c r="P174" s="103">
        <v>0.98299999999999998</v>
      </c>
      <c r="Q174" s="103">
        <v>0.96799999999999997</v>
      </c>
      <c r="R174" s="103">
        <v>0.91700000000000004</v>
      </c>
      <c r="S174" s="103">
        <v>0.91700000000000004</v>
      </c>
      <c r="T174" s="103">
        <v>0.93400000000000005</v>
      </c>
      <c r="U174" s="103">
        <v>1.008</v>
      </c>
      <c r="V174" s="103">
        <v>0.99199999999999999</v>
      </c>
      <c r="W174" s="103">
        <v>0.97499999999999998</v>
      </c>
      <c r="X174" s="103">
        <v>1</v>
      </c>
      <c r="Y174" s="103">
        <v>1.002</v>
      </c>
      <c r="Z174" s="103">
        <v>0.97799999999999998</v>
      </c>
      <c r="AA174" s="103">
        <v>1.008</v>
      </c>
      <c r="AB174" s="103">
        <v>1.0089999999999999</v>
      </c>
      <c r="AC174" s="103">
        <v>1</v>
      </c>
      <c r="AD174" s="103">
        <v>1</v>
      </c>
      <c r="AE174" s="103">
        <v>1</v>
      </c>
      <c r="AF174" s="103">
        <v>1</v>
      </c>
      <c r="AG174" s="103">
        <v>0.98399999999999999</v>
      </c>
      <c r="AH174" s="103">
        <v>1</v>
      </c>
    </row>
    <row r="175" spans="1:34" x14ac:dyDescent="0.25">
      <c r="A175" s="170" t="s">
        <v>34</v>
      </c>
      <c r="B175" s="103">
        <v>0.67700000000000005</v>
      </c>
      <c r="C175" s="103">
        <v>0.76600000000000001</v>
      </c>
      <c r="D175" s="103">
        <v>0.78900000000000003</v>
      </c>
      <c r="E175" s="103">
        <v>0.88200000000000001</v>
      </c>
      <c r="F175" s="103">
        <v>0.68600000000000005</v>
      </c>
      <c r="G175" s="103">
        <v>0.91700000000000004</v>
      </c>
      <c r="H175" s="103">
        <v>0.94099999999999995</v>
      </c>
      <c r="I175" s="103">
        <v>0.98299999999999998</v>
      </c>
      <c r="J175" s="103">
        <v>1.032</v>
      </c>
      <c r="K175" s="103">
        <v>0.94099999999999995</v>
      </c>
      <c r="L175" s="103">
        <v>0.90600000000000003</v>
      </c>
      <c r="M175" s="103">
        <v>0.98899999999999999</v>
      </c>
      <c r="N175" s="103">
        <v>0.91900000000000004</v>
      </c>
      <c r="O175" s="103">
        <v>0.94199999999999995</v>
      </c>
      <c r="P175" s="103">
        <v>0.96499999999999997</v>
      </c>
      <c r="Q175" s="103">
        <v>0.98399999999999999</v>
      </c>
      <c r="R175" s="103">
        <v>1.0669999999999999</v>
      </c>
      <c r="S175" s="103">
        <v>1.0669999999999999</v>
      </c>
      <c r="T175" s="103">
        <v>1.0489999999999999</v>
      </c>
      <c r="U175" s="103">
        <v>0.93500000000000005</v>
      </c>
      <c r="V175" s="103">
        <v>0.76900000000000002</v>
      </c>
      <c r="W175" s="103">
        <v>1.002</v>
      </c>
      <c r="X175" s="103">
        <v>0.98599999999999999</v>
      </c>
      <c r="Y175" s="103">
        <v>0.999</v>
      </c>
      <c r="Z175" s="103">
        <v>1.0169999999999999</v>
      </c>
      <c r="AA175" s="103">
        <v>0.93500000000000005</v>
      </c>
      <c r="AB175" s="103">
        <v>1.393</v>
      </c>
      <c r="AC175" s="103">
        <v>1.403</v>
      </c>
      <c r="AD175" s="103">
        <v>1.08</v>
      </c>
      <c r="AE175" s="103">
        <v>0.97799999999999998</v>
      </c>
      <c r="AF175" s="103">
        <v>0.871</v>
      </c>
      <c r="AG175" s="103">
        <v>0.91</v>
      </c>
      <c r="AH175" s="103">
        <v>0.94199999999999995</v>
      </c>
    </row>
    <row r="176" spans="1:34" x14ac:dyDescent="0.25">
      <c r="A176" s="171" t="s">
        <v>142</v>
      </c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</row>
    <row r="177" spans="1:34" x14ac:dyDescent="0.25">
      <c r="A177" s="172" t="s">
        <v>143</v>
      </c>
      <c r="B177" s="104">
        <v>20</v>
      </c>
      <c r="C177" s="104">
        <v>20</v>
      </c>
      <c r="D177" s="104">
        <v>20</v>
      </c>
      <c r="E177" s="104">
        <v>20</v>
      </c>
      <c r="F177" s="104">
        <v>20</v>
      </c>
      <c r="G177" s="104">
        <v>20</v>
      </c>
      <c r="H177" s="104">
        <v>20</v>
      </c>
      <c r="I177" s="104">
        <v>20</v>
      </c>
      <c r="J177" s="104">
        <v>20</v>
      </c>
      <c r="K177" s="104">
        <v>20</v>
      </c>
      <c r="L177" s="104">
        <v>20</v>
      </c>
      <c r="M177" s="104">
        <v>20</v>
      </c>
      <c r="N177" s="104">
        <v>20</v>
      </c>
      <c r="O177" s="104">
        <v>20</v>
      </c>
      <c r="P177" s="104">
        <v>20</v>
      </c>
      <c r="Q177" s="104">
        <v>20</v>
      </c>
      <c r="R177" s="104">
        <v>20</v>
      </c>
      <c r="S177" s="104">
        <v>20</v>
      </c>
      <c r="T177" s="104">
        <v>20</v>
      </c>
      <c r="U177" s="104">
        <v>20</v>
      </c>
      <c r="V177" s="104">
        <v>20</v>
      </c>
      <c r="W177" s="104">
        <v>20</v>
      </c>
      <c r="X177" s="104">
        <v>20</v>
      </c>
      <c r="Y177" s="104">
        <v>20</v>
      </c>
      <c r="Z177" s="104">
        <v>20</v>
      </c>
      <c r="AA177" s="104">
        <v>20</v>
      </c>
      <c r="AB177" s="104">
        <v>20</v>
      </c>
      <c r="AC177" s="104">
        <v>20</v>
      </c>
      <c r="AD177" s="104">
        <v>20</v>
      </c>
      <c r="AE177" s="104">
        <v>20</v>
      </c>
      <c r="AF177" s="104">
        <v>20</v>
      </c>
      <c r="AG177" s="104">
        <v>20</v>
      </c>
      <c r="AH177" s="104">
        <v>20</v>
      </c>
    </row>
    <row r="179" spans="1:34" x14ac:dyDescent="0.25">
      <c r="A179" s="168" t="s">
        <v>23</v>
      </c>
      <c r="B179" s="169" t="str">
        <f t="shared" ref="B179:G179" si="105">B171</f>
        <v>Nov</v>
      </c>
      <c r="C179" s="169" t="str">
        <f t="shared" si="105"/>
        <v>Jan</v>
      </c>
      <c r="D179" s="169" t="str">
        <f t="shared" si="105"/>
        <v>Feb</v>
      </c>
      <c r="E179" s="169" t="str">
        <f t="shared" si="105"/>
        <v>Mar</v>
      </c>
      <c r="F179" s="169" t="str">
        <f t="shared" si="105"/>
        <v>Apr</v>
      </c>
      <c r="G179" s="169" t="str">
        <f t="shared" si="105"/>
        <v>May</v>
      </c>
      <c r="H179" s="169" t="str">
        <f t="shared" ref="H179:V179" si="106">H171</f>
        <v>June</v>
      </c>
      <c r="I179" s="169" t="str">
        <f t="shared" ref="I179:U179" si="107">I171</f>
        <v>July</v>
      </c>
      <c r="J179" s="169" t="str">
        <f t="shared" si="107"/>
        <v>August</v>
      </c>
      <c r="K179" s="169" t="str">
        <f t="shared" si="107"/>
        <v>September</v>
      </c>
      <c r="L179" s="169" t="str">
        <f t="shared" si="107"/>
        <v>October</v>
      </c>
      <c r="M179" s="169" t="str">
        <f t="shared" si="107"/>
        <v>November</v>
      </c>
      <c r="N179" s="169" t="str">
        <f t="shared" si="107"/>
        <v>December</v>
      </c>
      <c r="O179" s="169" t="str">
        <f t="shared" si="107"/>
        <v>January</v>
      </c>
      <c r="P179" s="169" t="str">
        <f t="shared" si="107"/>
        <v>February</v>
      </c>
      <c r="Q179" s="169" t="str">
        <f t="shared" si="107"/>
        <v>March</v>
      </c>
      <c r="R179" s="169" t="str">
        <f t="shared" si="107"/>
        <v>April</v>
      </c>
      <c r="S179" s="169" t="str">
        <f t="shared" si="107"/>
        <v>May</v>
      </c>
      <c r="T179" s="169" t="str">
        <f t="shared" si="107"/>
        <v>June</v>
      </c>
      <c r="U179" s="169" t="str">
        <f t="shared" si="107"/>
        <v>July</v>
      </c>
      <c r="V179" s="169" t="str">
        <f t="shared" si="106"/>
        <v>August</v>
      </c>
      <c r="W179" s="169" t="str">
        <f t="shared" ref="W179:AH179" si="108">W171</f>
        <v>September</v>
      </c>
      <c r="X179" s="169" t="str">
        <f t="shared" ref="X179:AG179" si="109">X171</f>
        <v>October</v>
      </c>
      <c r="Y179" s="169" t="str">
        <f t="shared" si="109"/>
        <v>November</v>
      </c>
      <c r="Z179" s="169" t="str">
        <f t="shared" si="109"/>
        <v>December</v>
      </c>
      <c r="AA179" s="169" t="str">
        <f t="shared" si="109"/>
        <v xml:space="preserve">January </v>
      </c>
      <c r="AB179" s="169" t="str">
        <f t="shared" si="109"/>
        <v>February</v>
      </c>
      <c r="AC179" s="169" t="str">
        <f t="shared" si="109"/>
        <v>March</v>
      </c>
      <c r="AD179" s="169" t="str">
        <f t="shared" si="109"/>
        <v>April</v>
      </c>
      <c r="AE179" s="169" t="str">
        <f t="shared" si="109"/>
        <v>May</v>
      </c>
      <c r="AF179" s="169" t="str">
        <f t="shared" si="109"/>
        <v>June</v>
      </c>
      <c r="AG179" s="169" t="str">
        <f t="shared" si="109"/>
        <v>July</v>
      </c>
      <c r="AH179" s="169" t="str">
        <f t="shared" si="108"/>
        <v>August</v>
      </c>
    </row>
    <row r="180" spans="1:34" x14ac:dyDescent="0.25">
      <c r="A180" s="170" t="s">
        <v>31</v>
      </c>
      <c r="B180" s="103">
        <v>0.83799999999999997</v>
      </c>
      <c r="C180" s="103">
        <v>0.78700000000000003</v>
      </c>
      <c r="D180" s="103">
        <v>0.753</v>
      </c>
      <c r="E180" s="103">
        <v>0.79900000000000004</v>
      </c>
      <c r="F180" s="103">
        <v>0.88800000000000001</v>
      </c>
      <c r="G180" s="103">
        <v>0.80800000000000005</v>
      </c>
      <c r="H180" s="103">
        <v>0.81899999999999995</v>
      </c>
      <c r="I180" s="103">
        <v>0.67500000000000004</v>
      </c>
      <c r="J180" s="103">
        <v>0.61</v>
      </c>
      <c r="K180" s="103">
        <v>0.81599999999999995</v>
      </c>
      <c r="L180" s="103">
        <v>0.81799999999999995</v>
      </c>
      <c r="M180" s="103">
        <v>0.83399999999999996</v>
      </c>
      <c r="N180" s="103">
        <v>0.85299999999999998</v>
      </c>
      <c r="O180" s="103">
        <v>0.79300000000000004</v>
      </c>
      <c r="P180" s="103">
        <v>0.77800000000000002</v>
      </c>
      <c r="Q180" s="103">
        <v>0.71199999999999997</v>
      </c>
      <c r="R180" s="103">
        <v>0.77600000000000002</v>
      </c>
      <c r="S180" s="103">
        <v>0.8</v>
      </c>
      <c r="T180" s="103">
        <v>0.79200000000000004</v>
      </c>
      <c r="U180" s="103">
        <v>0.81499999999999995</v>
      </c>
      <c r="V180" s="103">
        <v>0.76600000000000001</v>
      </c>
      <c r="W180" s="103">
        <v>0.79300000000000004</v>
      </c>
      <c r="X180" s="103">
        <v>0.94299999999999995</v>
      </c>
      <c r="Y180" s="103">
        <v>0.91700000000000004</v>
      </c>
      <c r="Z180" s="103">
        <v>0.89700000000000002</v>
      </c>
      <c r="AA180" s="103">
        <v>0.94199999999999995</v>
      </c>
      <c r="AB180" s="103">
        <v>0.90200000000000002</v>
      </c>
      <c r="AC180" s="103">
        <v>0.97199999999999998</v>
      </c>
      <c r="AD180" s="103">
        <v>0.91700000000000004</v>
      </c>
      <c r="AE180" s="103">
        <v>0.94599999999999995</v>
      </c>
      <c r="AF180" s="103">
        <v>0.96699999999999997</v>
      </c>
      <c r="AG180" s="103">
        <v>0.93799999999999994</v>
      </c>
      <c r="AH180" s="103">
        <v>0.94799999999999995</v>
      </c>
    </row>
    <row r="181" spans="1:34" x14ac:dyDescent="0.25">
      <c r="A181" s="170" t="s">
        <v>32</v>
      </c>
      <c r="B181" s="103">
        <v>0.80900000000000005</v>
      </c>
      <c r="C181" s="103">
        <v>0.75900000000000001</v>
      </c>
      <c r="D181" s="103">
        <v>0.754</v>
      </c>
      <c r="E181" s="103">
        <v>1.01</v>
      </c>
      <c r="F181" s="103">
        <v>0.94</v>
      </c>
      <c r="G181" s="103">
        <v>0.78900000000000003</v>
      </c>
      <c r="H181" s="103">
        <v>1.034</v>
      </c>
      <c r="I181" s="103">
        <v>0.85499999999999998</v>
      </c>
      <c r="J181" s="103">
        <v>0.80900000000000005</v>
      </c>
      <c r="K181" s="103">
        <v>0.91700000000000004</v>
      </c>
      <c r="L181" s="103">
        <v>1.079</v>
      </c>
      <c r="M181" s="103">
        <v>0.98199999999999998</v>
      </c>
      <c r="N181" s="103">
        <v>0.98699999999999999</v>
      </c>
      <c r="O181" s="103">
        <v>0.877</v>
      </c>
      <c r="P181" s="103">
        <v>0.999</v>
      </c>
      <c r="Q181" s="103">
        <v>1.071</v>
      </c>
      <c r="R181" s="103">
        <v>0.97099999999999997</v>
      </c>
      <c r="S181" s="103">
        <v>1.17</v>
      </c>
      <c r="T181" s="103">
        <v>0.97599999999999998</v>
      </c>
      <c r="U181" s="103">
        <v>0.98</v>
      </c>
      <c r="V181" s="103">
        <v>0.98299999999999998</v>
      </c>
      <c r="W181" s="103">
        <v>0.84199999999999997</v>
      </c>
      <c r="X181" s="103">
        <v>0.89400000000000002</v>
      </c>
      <c r="Y181" s="103">
        <v>1.111</v>
      </c>
      <c r="Z181" s="103">
        <v>1.0640000000000001</v>
      </c>
      <c r="AA181" s="103">
        <v>0.93899999999999995</v>
      </c>
      <c r="AB181" s="103">
        <v>1.1890000000000001</v>
      </c>
      <c r="AC181" s="103">
        <v>1.2010000000000001</v>
      </c>
      <c r="AD181" s="103">
        <v>0.90300000000000002</v>
      </c>
      <c r="AE181" s="103">
        <v>1.0249999999999999</v>
      </c>
      <c r="AF181" s="103">
        <v>0.88400000000000001</v>
      </c>
      <c r="AG181" s="103">
        <v>0.84699999999999998</v>
      </c>
      <c r="AH181" s="103">
        <v>0.83699999999999997</v>
      </c>
    </row>
    <row r="182" spans="1:34" x14ac:dyDescent="0.25">
      <c r="A182" s="170" t="s">
        <v>33</v>
      </c>
      <c r="B182" s="103">
        <v>0.876</v>
      </c>
      <c r="C182" s="103">
        <v>0.84899999999999998</v>
      </c>
      <c r="D182" s="103">
        <v>0.79200000000000004</v>
      </c>
      <c r="E182" s="103">
        <v>0.879</v>
      </c>
      <c r="F182" s="103">
        <v>0.92600000000000005</v>
      </c>
      <c r="G182" s="103">
        <v>0.96099999999999997</v>
      </c>
      <c r="H182" s="103">
        <v>0.95499999999999996</v>
      </c>
      <c r="I182" s="103">
        <v>0.95899999999999996</v>
      </c>
      <c r="J182" s="103">
        <v>0.94099999999999995</v>
      </c>
      <c r="K182" s="103">
        <v>0.99099999999999999</v>
      </c>
      <c r="L182" s="103">
        <v>0.95499999999999996</v>
      </c>
      <c r="M182" s="103">
        <v>0.96799999999999997</v>
      </c>
      <c r="N182" s="103">
        <v>0.97799999999999998</v>
      </c>
      <c r="O182" s="103">
        <v>0.94399999999999995</v>
      </c>
      <c r="P182" s="103">
        <v>0.97499999999999998</v>
      </c>
      <c r="Q182" s="103">
        <v>0.99299999999999999</v>
      </c>
      <c r="R182" s="103">
        <v>0.96699999999999997</v>
      </c>
      <c r="S182" s="103">
        <v>0.96699999999999997</v>
      </c>
      <c r="T182" s="103">
        <v>1.0009999999999999</v>
      </c>
      <c r="U182" s="103">
        <v>0.92200000000000004</v>
      </c>
      <c r="V182" s="103">
        <v>0.96</v>
      </c>
      <c r="W182" s="103">
        <v>0.94799999999999995</v>
      </c>
      <c r="X182" s="103">
        <v>0.94399999999999995</v>
      </c>
      <c r="Y182" s="103">
        <v>0.97699999999999998</v>
      </c>
      <c r="Z182" s="103">
        <v>0.97299999999999998</v>
      </c>
      <c r="AA182" s="103">
        <v>0.97</v>
      </c>
      <c r="AB182" s="103">
        <v>0.98599999999999999</v>
      </c>
      <c r="AC182" s="103">
        <v>0.995</v>
      </c>
      <c r="AD182" s="103">
        <v>0.98799999999999999</v>
      </c>
      <c r="AE182" s="103">
        <v>0.97</v>
      </c>
      <c r="AF182" s="103">
        <v>0.98699999999999999</v>
      </c>
      <c r="AG182" s="103">
        <v>0.96140000000000003</v>
      </c>
      <c r="AH182" s="103">
        <v>1.0029999999999999</v>
      </c>
    </row>
    <row r="183" spans="1:34" x14ac:dyDescent="0.25">
      <c r="A183" s="170" t="s">
        <v>34</v>
      </c>
      <c r="B183" s="103">
        <v>0.98099999999999998</v>
      </c>
      <c r="C183" s="103">
        <v>0.91700000000000004</v>
      </c>
      <c r="D183" s="103">
        <v>0.94599999999999995</v>
      </c>
      <c r="E183" s="103">
        <v>0.93500000000000005</v>
      </c>
      <c r="F183" s="103">
        <v>1</v>
      </c>
      <c r="G183" s="103">
        <v>0.95499999999999996</v>
      </c>
      <c r="H183" s="103">
        <v>0.93300000000000005</v>
      </c>
      <c r="I183" s="103">
        <v>0.90500000000000003</v>
      </c>
      <c r="J183" s="103">
        <v>0.93100000000000005</v>
      </c>
      <c r="K183" s="103">
        <v>0.91100000000000003</v>
      </c>
      <c r="L183" s="103">
        <v>0.871</v>
      </c>
      <c r="M183" s="103">
        <v>0.93</v>
      </c>
      <c r="N183" s="103">
        <v>0.86599999999999999</v>
      </c>
      <c r="O183" s="103">
        <v>0.92200000000000004</v>
      </c>
      <c r="P183" s="103">
        <v>0.92500000000000004</v>
      </c>
      <c r="Q183" s="103">
        <v>0.91400000000000003</v>
      </c>
      <c r="R183" s="103">
        <v>0.97199999999999998</v>
      </c>
      <c r="S183" s="103">
        <v>0.874</v>
      </c>
      <c r="T183" s="103">
        <v>1</v>
      </c>
      <c r="U183" s="103">
        <v>0.95299999999999996</v>
      </c>
      <c r="V183" s="103">
        <v>0.98299999999999998</v>
      </c>
      <c r="W183" s="103">
        <v>1.258</v>
      </c>
      <c r="X183" s="103">
        <v>0.98299999999999998</v>
      </c>
      <c r="Y183" s="103">
        <v>1.0009999999999999</v>
      </c>
      <c r="Z183" s="103">
        <v>0.90300000000000002</v>
      </c>
      <c r="AA183" s="103">
        <v>0.99399999999999999</v>
      </c>
      <c r="AB183" s="103">
        <v>1.018</v>
      </c>
      <c r="AC183" s="103">
        <v>0.98399999999999999</v>
      </c>
      <c r="AD183" s="103">
        <v>0.94599999999999995</v>
      </c>
      <c r="AE183" s="103">
        <v>0.96799999999999997</v>
      </c>
      <c r="AF183" s="103">
        <v>0.98299999999999998</v>
      </c>
      <c r="AG183" s="103">
        <v>0.95</v>
      </c>
      <c r="AH183" s="103">
        <v>0.91100000000000003</v>
      </c>
    </row>
    <row r="184" spans="1:34" x14ac:dyDescent="0.25">
      <c r="A184" s="171" t="s">
        <v>142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</row>
    <row r="185" spans="1:34" x14ac:dyDescent="0.25">
      <c r="A185" s="172" t="s">
        <v>143</v>
      </c>
      <c r="B185" s="104">
        <v>27</v>
      </c>
      <c r="C185" s="104">
        <v>27</v>
      </c>
      <c r="D185" s="104">
        <v>27</v>
      </c>
      <c r="E185" s="104">
        <v>27</v>
      </c>
      <c r="F185" s="104">
        <v>27</v>
      </c>
      <c r="G185" s="104">
        <v>27</v>
      </c>
      <c r="H185" s="104">
        <v>27</v>
      </c>
      <c r="I185" s="104">
        <v>27</v>
      </c>
      <c r="J185" s="104">
        <v>27</v>
      </c>
      <c r="K185" s="104">
        <v>27</v>
      </c>
      <c r="L185" s="104">
        <v>27</v>
      </c>
      <c r="M185" s="104">
        <v>27</v>
      </c>
      <c r="N185" s="104">
        <v>27</v>
      </c>
      <c r="O185" s="104">
        <v>27</v>
      </c>
      <c r="P185" s="104">
        <v>27</v>
      </c>
      <c r="Q185" s="104">
        <v>27</v>
      </c>
      <c r="R185" s="104">
        <v>27</v>
      </c>
      <c r="S185" s="104">
        <v>27</v>
      </c>
      <c r="T185" s="104">
        <v>27</v>
      </c>
      <c r="U185" s="104">
        <v>27</v>
      </c>
      <c r="V185" s="104">
        <v>27</v>
      </c>
      <c r="W185" s="104">
        <v>27</v>
      </c>
      <c r="X185" s="104">
        <v>27</v>
      </c>
      <c r="Y185" s="104">
        <v>27</v>
      </c>
      <c r="Z185" s="104">
        <v>27</v>
      </c>
      <c r="AA185" s="104">
        <v>27</v>
      </c>
      <c r="AB185" s="104">
        <v>27</v>
      </c>
      <c r="AC185" s="104">
        <v>27</v>
      </c>
      <c r="AD185" s="104">
        <v>27</v>
      </c>
      <c r="AE185" s="104">
        <v>27</v>
      </c>
      <c r="AF185" s="104">
        <v>27</v>
      </c>
      <c r="AG185" s="104">
        <v>27</v>
      </c>
      <c r="AH185" s="104">
        <v>27</v>
      </c>
    </row>
    <row r="186" spans="1:34" hidden="1" x14ac:dyDescent="0.25"/>
    <row r="187" spans="1:34" hidden="1" x14ac:dyDescent="0.25">
      <c r="A187" s="168" t="s">
        <v>24</v>
      </c>
      <c r="B187" s="169" t="str">
        <f t="shared" ref="B187:G187" si="110">B179</f>
        <v>Nov</v>
      </c>
      <c r="C187" s="169" t="str">
        <f t="shared" si="110"/>
        <v>Jan</v>
      </c>
      <c r="D187" s="169" t="str">
        <f t="shared" si="110"/>
        <v>Feb</v>
      </c>
      <c r="E187" s="169" t="str">
        <f t="shared" si="110"/>
        <v>Mar</v>
      </c>
      <c r="F187" s="169" t="str">
        <f t="shared" si="110"/>
        <v>Apr</v>
      </c>
      <c r="G187" s="169" t="str">
        <f t="shared" si="110"/>
        <v>May</v>
      </c>
      <c r="H187" s="169" t="str">
        <f t="shared" ref="H187:V187" si="111">H179</f>
        <v>June</v>
      </c>
      <c r="I187" s="169" t="str">
        <f t="shared" ref="I187:U187" si="112">I179</f>
        <v>July</v>
      </c>
      <c r="J187" s="169" t="str">
        <f t="shared" si="112"/>
        <v>August</v>
      </c>
      <c r="K187" s="169" t="str">
        <f t="shared" si="112"/>
        <v>September</v>
      </c>
      <c r="L187" s="169" t="str">
        <f t="shared" si="112"/>
        <v>October</v>
      </c>
      <c r="M187" s="169" t="str">
        <f t="shared" si="112"/>
        <v>November</v>
      </c>
      <c r="N187" s="169" t="str">
        <f t="shared" si="112"/>
        <v>December</v>
      </c>
      <c r="O187" s="169" t="str">
        <f t="shared" si="112"/>
        <v>January</v>
      </c>
      <c r="P187" s="169" t="str">
        <f t="shared" si="112"/>
        <v>February</v>
      </c>
      <c r="Q187" s="169" t="str">
        <f t="shared" si="112"/>
        <v>March</v>
      </c>
      <c r="R187" s="169" t="str">
        <f t="shared" si="112"/>
        <v>April</v>
      </c>
      <c r="S187" s="169" t="str">
        <f t="shared" si="112"/>
        <v>May</v>
      </c>
      <c r="T187" s="169" t="str">
        <f t="shared" si="112"/>
        <v>June</v>
      </c>
      <c r="U187" s="169" t="str">
        <f t="shared" si="112"/>
        <v>July</v>
      </c>
      <c r="V187" s="169" t="str">
        <f t="shared" si="111"/>
        <v>August</v>
      </c>
      <c r="W187" s="169" t="str">
        <f t="shared" ref="W187:AH187" si="113">W179</f>
        <v>September</v>
      </c>
      <c r="X187" s="169" t="str">
        <f t="shared" ref="X187:AG187" si="114">X179</f>
        <v>October</v>
      </c>
      <c r="Y187" s="169" t="str">
        <f t="shared" si="114"/>
        <v>November</v>
      </c>
      <c r="Z187" s="169" t="str">
        <f t="shared" si="114"/>
        <v>December</v>
      </c>
      <c r="AA187" s="169" t="str">
        <f t="shared" si="114"/>
        <v xml:space="preserve">January </v>
      </c>
      <c r="AB187" s="169" t="str">
        <f t="shared" si="114"/>
        <v>February</v>
      </c>
      <c r="AC187" s="169" t="str">
        <f t="shared" si="114"/>
        <v>March</v>
      </c>
      <c r="AD187" s="169" t="str">
        <f t="shared" si="114"/>
        <v>April</v>
      </c>
      <c r="AE187" s="169" t="str">
        <f t="shared" si="114"/>
        <v>May</v>
      </c>
      <c r="AF187" s="169" t="str">
        <f t="shared" si="114"/>
        <v>June</v>
      </c>
      <c r="AG187" s="169" t="str">
        <f t="shared" si="114"/>
        <v>July</v>
      </c>
      <c r="AH187" s="169" t="str">
        <f t="shared" si="113"/>
        <v>August</v>
      </c>
    </row>
    <row r="188" spans="1:34" hidden="1" x14ac:dyDescent="0.25">
      <c r="A188" s="170" t="s">
        <v>31</v>
      </c>
      <c r="B188" s="103">
        <v>0.83399999999999996</v>
      </c>
      <c r="C188" s="103">
        <v>0.77400000000000002</v>
      </c>
      <c r="D188" s="103">
        <v>0.79100000000000004</v>
      </c>
      <c r="E188" s="103">
        <v>0.84399999999999997</v>
      </c>
      <c r="F188" s="103">
        <v>0.72299999999999998</v>
      </c>
      <c r="G188" s="103">
        <v>0.76200000000000001</v>
      </c>
      <c r="H188" s="103">
        <v>0.68600000000000005</v>
      </c>
      <c r="I188" s="103">
        <v>0.68100000000000005</v>
      </c>
      <c r="J188" s="103">
        <v>0.85899999999999999</v>
      </c>
      <c r="K188" s="103">
        <v>1.0669999999999999</v>
      </c>
      <c r="L188" s="103">
        <v>0.61899999999999999</v>
      </c>
      <c r="M188" s="103">
        <v>0.84899999999999998</v>
      </c>
      <c r="N188" s="103">
        <v>0.60899999999999999</v>
      </c>
      <c r="O188" s="103">
        <v>0.745</v>
      </c>
      <c r="P188" s="103">
        <v>0.56100000000000005</v>
      </c>
      <c r="Q188" s="103">
        <v>0.56100000000000005</v>
      </c>
      <c r="R188" s="103">
        <v>0.56100000000000005</v>
      </c>
      <c r="S188" s="103">
        <v>0.56100000000000005</v>
      </c>
      <c r="T188" s="103">
        <v>0.56100000000000005</v>
      </c>
      <c r="U188" s="103">
        <v>0.56100000000000005</v>
      </c>
      <c r="V188" s="103">
        <v>0.56100000000000005</v>
      </c>
      <c r="W188" s="103">
        <v>0.56100000000000005</v>
      </c>
      <c r="X188" s="103">
        <v>0.56100000000000005</v>
      </c>
      <c r="Y188" s="103">
        <v>0.56100000000000005</v>
      </c>
      <c r="Z188" s="103">
        <v>0.56100000000000005</v>
      </c>
      <c r="AA188" s="103">
        <v>0.56100000000000005</v>
      </c>
      <c r="AB188" s="103">
        <v>0.56100000000000005</v>
      </c>
      <c r="AC188" s="103">
        <v>0.56100000000000005</v>
      </c>
      <c r="AD188" s="103">
        <v>0.56100000000000005</v>
      </c>
      <c r="AE188" s="103">
        <v>0.56100000000000005</v>
      </c>
      <c r="AF188" s="103">
        <v>0.56100000000000005</v>
      </c>
      <c r="AG188" s="103">
        <v>0.56100000000000005</v>
      </c>
      <c r="AH188" s="103">
        <v>0.56100000000000005</v>
      </c>
    </row>
    <row r="189" spans="1:34" hidden="1" x14ac:dyDescent="0.25">
      <c r="A189" s="170" t="s">
        <v>32</v>
      </c>
      <c r="B189" s="103">
        <v>0.76800000000000002</v>
      </c>
      <c r="C189" s="103">
        <v>0.71599999999999997</v>
      </c>
      <c r="D189" s="103">
        <v>0.67600000000000005</v>
      </c>
      <c r="E189" s="103">
        <v>0.60399999999999998</v>
      </c>
      <c r="F189" s="103">
        <v>0.45700000000000002</v>
      </c>
      <c r="G189" s="103">
        <v>0.58799999999999997</v>
      </c>
      <c r="H189" s="103">
        <v>0.61699999999999999</v>
      </c>
      <c r="I189" s="103">
        <v>0.53700000000000003</v>
      </c>
      <c r="J189" s="103">
        <v>0.66100000000000003</v>
      </c>
      <c r="K189" s="103">
        <v>0.72099999999999997</v>
      </c>
      <c r="L189" s="103">
        <v>1.054</v>
      </c>
      <c r="M189" s="103">
        <v>0.84399999999999997</v>
      </c>
      <c r="N189" s="103">
        <v>0.59499999999999997</v>
      </c>
      <c r="O189" s="103">
        <v>0.77300000000000002</v>
      </c>
      <c r="P189" s="103">
        <v>0.85599999999999998</v>
      </c>
      <c r="Q189" s="103">
        <v>0.85599999999999998</v>
      </c>
      <c r="R189" s="103">
        <v>0.85599999999999998</v>
      </c>
      <c r="S189" s="103">
        <v>0.85599999999999998</v>
      </c>
      <c r="T189" s="103">
        <v>0.85599999999999998</v>
      </c>
      <c r="U189" s="103">
        <v>0.85599999999999998</v>
      </c>
      <c r="V189" s="103">
        <v>0.85599999999999998</v>
      </c>
      <c r="W189" s="103">
        <v>0.85599999999999998</v>
      </c>
      <c r="X189" s="103">
        <v>0.85599999999999998</v>
      </c>
      <c r="Y189" s="103">
        <v>0.85599999999999998</v>
      </c>
      <c r="Z189" s="103">
        <v>0.85599999999999998</v>
      </c>
      <c r="AA189" s="103">
        <v>0.85599999999999998</v>
      </c>
      <c r="AB189" s="103">
        <v>0.85599999999999998</v>
      </c>
      <c r="AC189" s="103">
        <v>0.85599999999999998</v>
      </c>
      <c r="AD189" s="103">
        <v>0.85599999999999998</v>
      </c>
      <c r="AE189" s="103">
        <v>0.85599999999999998</v>
      </c>
      <c r="AF189" s="103">
        <v>0.85599999999999998</v>
      </c>
      <c r="AG189" s="103">
        <v>0.85599999999999998</v>
      </c>
      <c r="AH189" s="103">
        <v>0.85599999999999998</v>
      </c>
    </row>
    <row r="190" spans="1:34" hidden="1" x14ac:dyDescent="0.25">
      <c r="A190" s="170" t="s">
        <v>33</v>
      </c>
      <c r="B190" s="103">
        <v>0.79400000000000004</v>
      </c>
      <c r="C190" s="103">
        <v>0.64200000000000002</v>
      </c>
      <c r="D190" s="103">
        <v>0.64600000000000002</v>
      </c>
      <c r="E190" s="103">
        <v>0.68</v>
      </c>
      <c r="F190" s="103">
        <v>0.70299999999999996</v>
      </c>
      <c r="G190" s="103">
        <v>0.60199999999999998</v>
      </c>
      <c r="H190" s="103">
        <v>0.28899999999999998</v>
      </c>
      <c r="I190" s="103">
        <v>0.36599999999999999</v>
      </c>
      <c r="J190" s="103">
        <v>0.32400000000000001</v>
      </c>
      <c r="K190" s="103">
        <v>0</v>
      </c>
      <c r="L190" s="103">
        <v>0</v>
      </c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</row>
    <row r="191" spans="1:34" hidden="1" x14ac:dyDescent="0.25">
      <c r="A191" s="170" t="s">
        <v>34</v>
      </c>
      <c r="B191" s="109">
        <v>1.0589999999999999</v>
      </c>
      <c r="C191" s="109">
        <v>0.50900000000000001</v>
      </c>
      <c r="D191" s="109">
        <v>0.375</v>
      </c>
      <c r="E191" s="109">
        <v>0.37</v>
      </c>
      <c r="F191" s="109">
        <v>0.26700000000000002</v>
      </c>
      <c r="G191" s="109">
        <v>0.20100000000000001</v>
      </c>
      <c r="H191" s="109">
        <v>6.7000000000000004E-2</v>
      </c>
      <c r="I191" s="109">
        <v>0.22600000000000001</v>
      </c>
      <c r="J191" s="109">
        <v>0.28999999999999998</v>
      </c>
      <c r="K191" s="109">
        <v>0</v>
      </c>
      <c r="L191" s="109">
        <v>0</v>
      </c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</row>
    <row r="192" spans="1:34" hidden="1" x14ac:dyDescent="0.25">
      <c r="A192" s="171" t="s">
        <v>142</v>
      </c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</row>
    <row r="193" spans="1:34" hidden="1" x14ac:dyDescent="0.25">
      <c r="A193" s="172" t="s">
        <v>143</v>
      </c>
      <c r="B193" s="104">
        <v>22</v>
      </c>
      <c r="C193" s="104">
        <v>22</v>
      </c>
      <c r="D193" s="104">
        <v>22</v>
      </c>
      <c r="E193" s="104">
        <v>22</v>
      </c>
      <c r="F193" s="104">
        <v>22</v>
      </c>
      <c r="G193" s="104">
        <v>22</v>
      </c>
      <c r="H193" s="104">
        <v>22</v>
      </c>
      <c r="I193" s="104">
        <v>22</v>
      </c>
      <c r="J193" s="104">
        <v>22</v>
      </c>
      <c r="K193" s="104">
        <v>22</v>
      </c>
      <c r="L193" s="104">
        <v>22</v>
      </c>
      <c r="M193" s="104">
        <v>22</v>
      </c>
      <c r="N193" s="104">
        <v>22</v>
      </c>
      <c r="O193" s="104">
        <v>22</v>
      </c>
      <c r="P193" s="104">
        <v>22</v>
      </c>
      <c r="Q193" s="104">
        <v>22</v>
      </c>
      <c r="R193" s="104">
        <v>22</v>
      </c>
      <c r="S193" s="104">
        <v>22</v>
      </c>
      <c r="T193" s="104">
        <v>22</v>
      </c>
      <c r="U193" s="104">
        <v>22</v>
      </c>
      <c r="V193" s="104">
        <v>22</v>
      </c>
      <c r="W193" s="104">
        <v>22</v>
      </c>
      <c r="X193" s="104">
        <v>22</v>
      </c>
      <c r="Y193" s="104">
        <v>22</v>
      </c>
      <c r="Z193" s="104">
        <v>22</v>
      </c>
      <c r="AA193" s="104">
        <v>22</v>
      </c>
      <c r="AB193" s="104">
        <v>22</v>
      </c>
      <c r="AC193" s="104">
        <v>22</v>
      </c>
      <c r="AD193" s="104">
        <v>22</v>
      </c>
      <c r="AE193" s="104">
        <v>22</v>
      </c>
      <c r="AF193" s="104">
        <v>22</v>
      </c>
      <c r="AG193" s="104">
        <v>22</v>
      </c>
      <c r="AH193" s="104">
        <v>22</v>
      </c>
    </row>
    <row r="195" spans="1:34" x14ac:dyDescent="0.25">
      <c r="A195" s="168" t="s">
        <v>46</v>
      </c>
      <c r="B195" s="169" t="str">
        <f t="shared" ref="B195:G195" si="115">B187</f>
        <v>Nov</v>
      </c>
      <c r="C195" s="169" t="str">
        <f t="shared" si="115"/>
        <v>Jan</v>
      </c>
      <c r="D195" s="169" t="str">
        <f t="shared" si="115"/>
        <v>Feb</v>
      </c>
      <c r="E195" s="169" t="str">
        <f t="shared" si="115"/>
        <v>Mar</v>
      </c>
      <c r="F195" s="169" t="str">
        <f t="shared" si="115"/>
        <v>Apr</v>
      </c>
      <c r="G195" s="169" t="str">
        <f t="shared" si="115"/>
        <v>May</v>
      </c>
      <c r="H195" s="169" t="str">
        <f t="shared" ref="H195:V195" si="116">H187</f>
        <v>June</v>
      </c>
      <c r="I195" s="169" t="str">
        <f t="shared" ref="I195:U195" si="117">I187</f>
        <v>July</v>
      </c>
      <c r="J195" s="169" t="str">
        <f t="shared" si="117"/>
        <v>August</v>
      </c>
      <c r="K195" s="169" t="str">
        <f t="shared" si="117"/>
        <v>September</v>
      </c>
      <c r="L195" s="169" t="str">
        <f t="shared" si="117"/>
        <v>October</v>
      </c>
      <c r="M195" s="169" t="str">
        <f t="shared" si="117"/>
        <v>November</v>
      </c>
      <c r="N195" s="169" t="str">
        <f t="shared" si="117"/>
        <v>December</v>
      </c>
      <c r="O195" s="169" t="str">
        <f t="shared" si="117"/>
        <v>January</v>
      </c>
      <c r="P195" s="169" t="str">
        <f t="shared" si="117"/>
        <v>February</v>
      </c>
      <c r="Q195" s="169" t="str">
        <f t="shared" si="117"/>
        <v>March</v>
      </c>
      <c r="R195" s="169" t="str">
        <f t="shared" si="117"/>
        <v>April</v>
      </c>
      <c r="S195" s="169" t="str">
        <f t="shared" si="117"/>
        <v>May</v>
      </c>
      <c r="T195" s="169" t="str">
        <f t="shared" si="117"/>
        <v>June</v>
      </c>
      <c r="U195" s="169" t="str">
        <f t="shared" si="117"/>
        <v>July</v>
      </c>
      <c r="V195" s="169" t="str">
        <f t="shared" si="116"/>
        <v>August</v>
      </c>
      <c r="W195" s="169" t="str">
        <f t="shared" ref="W195:AH195" si="118">W187</f>
        <v>September</v>
      </c>
      <c r="X195" s="169" t="str">
        <f t="shared" ref="X195:AG195" si="119">X187</f>
        <v>October</v>
      </c>
      <c r="Y195" s="169" t="str">
        <f t="shared" si="119"/>
        <v>November</v>
      </c>
      <c r="Z195" s="169" t="str">
        <f t="shared" si="119"/>
        <v>December</v>
      </c>
      <c r="AA195" s="169" t="str">
        <f t="shared" si="119"/>
        <v xml:space="preserve">January </v>
      </c>
      <c r="AB195" s="169" t="str">
        <f t="shared" si="119"/>
        <v>February</v>
      </c>
      <c r="AC195" s="169" t="str">
        <f t="shared" si="119"/>
        <v>March</v>
      </c>
      <c r="AD195" s="169" t="str">
        <f t="shared" si="119"/>
        <v>April</v>
      </c>
      <c r="AE195" s="169" t="str">
        <f t="shared" si="119"/>
        <v>May</v>
      </c>
      <c r="AF195" s="169" t="str">
        <f t="shared" si="119"/>
        <v>June</v>
      </c>
      <c r="AG195" s="169" t="str">
        <f t="shared" si="119"/>
        <v>July</v>
      </c>
      <c r="AH195" s="169" t="str">
        <f t="shared" si="118"/>
        <v>August</v>
      </c>
    </row>
    <row r="196" spans="1:34" x14ac:dyDescent="0.25">
      <c r="A196" s="170" t="s">
        <v>31</v>
      </c>
      <c r="B196" s="103">
        <v>1.173</v>
      </c>
      <c r="C196" s="103">
        <v>0.95799999999999996</v>
      </c>
      <c r="D196" s="103">
        <v>1</v>
      </c>
      <c r="E196" s="103">
        <v>0.77400000000000002</v>
      </c>
      <c r="F196" s="103">
        <v>0.76500000000000001</v>
      </c>
      <c r="G196" s="103">
        <v>0.64500000000000002</v>
      </c>
      <c r="H196" s="103">
        <v>0.91300000000000003</v>
      </c>
      <c r="I196" s="103">
        <v>1.095</v>
      </c>
      <c r="J196" s="103">
        <v>0.77700000000000002</v>
      </c>
      <c r="K196" s="103">
        <v>0.70799999999999996</v>
      </c>
      <c r="L196" s="103">
        <v>0.95299999999999996</v>
      </c>
      <c r="M196" s="103">
        <v>0.97499999999999998</v>
      </c>
      <c r="N196" s="103">
        <v>0.90500000000000003</v>
      </c>
      <c r="O196" s="103">
        <v>0.871</v>
      </c>
      <c r="P196" s="103">
        <v>0.68600000000000005</v>
      </c>
      <c r="Q196" s="103">
        <v>0.88100000000000001</v>
      </c>
      <c r="R196" s="103">
        <v>0.95</v>
      </c>
      <c r="S196" s="103">
        <v>0.97299999999999998</v>
      </c>
      <c r="T196" s="103">
        <v>0.9</v>
      </c>
      <c r="U196" s="103">
        <v>0.91500000000000004</v>
      </c>
      <c r="V196" s="103">
        <v>0.92900000000000005</v>
      </c>
      <c r="W196" s="103">
        <v>1.0209999999999999</v>
      </c>
      <c r="X196" s="103">
        <v>0.96599999999999997</v>
      </c>
      <c r="Y196" s="103">
        <v>0.92800000000000005</v>
      </c>
      <c r="Z196" s="103">
        <v>0.96199999999999997</v>
      </c>
      <c r="AA196" s="103">
        <v>0.88600000000000001</v>
      </c>
      <c r="AB196" s="103">
        <v>0.92</v>
      </c>
      <c r="AC196" s="103">
        <v>0.92700000000000005</v>
      </c>
      <c r="AD196" s="103">
        <v>0.9</v>
      </c>
      <c r="AE196" s="103">
        <v>0.88500000000000001</v>
      </c>
      <c r="AF196" s="103">
        <v>0.83599999999999997</v>
      </c>
      <c r="AG196" s="103">
        <v>0.86599999999999999</v>
      </c>
      <c r="AH196" s="103">
        <v>0.70899999999999996</v>
      </c>
    </row>
    <row r="197" spans="1:34" x14ac:dyDescent="0.25">
      <c r="A197" s="170" t="s">
        <v>32</v>
      </c>
      <c r="B197" s="103">
        <v>0.58299999999999996</v>
      </c>
      <c r="C197" s="103">
        <v>0.50800000000000001</v>
      </c>
      <c r="D197" s="103">
        <v>0.40100000000000002</v>
      </c>
      <c r="E197" s="103">
        <v>0.70799999999999996</v>
      </c>
      <c r="F197" s="103">
        <v>0.68100000000000005</v>
      </c>
      <c r="G197" s="103">
        <v>0.69599999999999995</v>
      </c>
      <c r="H197" s="103">
        <v>0.72699999999999998</v>
      </c>
      <c r="I197" s="103">
        <v>0.6</v>
      </c>
      <c r="J197" s="103">
        <v>0.77900000000000003</v>
      </c>
      <c r="K197" s="103">
        <v>0.90300000000000002</v>
      </c>
      <c r="L197" s="103">
        <v>0.96699999999999997</v>
      </c>
      <c r="M197" s="103">
        <v>0.86299999999999999</v>
      </c>
      <c r="N197" s="103">
        <v>0.8</v>
      </c>
      <c r="O197" s="103">
        <v>0.67400000000000004</v>
      </c>
      <c r="P197" s="103">
        <v>0.91400000000000003</v>
      </c>
      <c r="Q197" s="103">
        <v>0.746</v>
      </c>
      <c r="R197" s="103">
        <v>0.748</v>
      </c>
      <c r="S197" s="103">
        <v>0.82699999999999996</v>
      </c>
      <c r="T197" s="103">
        <v>0.78900000000000003</v>
      </c>
      <c r="U197" s="103">
        <v>0.89500000000000002</v>
      </c>
      <c r="V197" s="103">
        <v>0.86799999999999999</v>
      </c>
      <c r="W197" s="103">
        <v>0.88300000000000001</v>
      </c>
      <c r="X197" s="103">
        <v>0.91800000000000004</v>
      </c>
      <c r="Y197" s="103">
        <v>0.98899999999999999</v>
      </c>
      <c r="Z197" s="103">
        <v>0.97799999999999998</v>
      </c>
      <c r="AA197" s="103">
        <v>0.95799999999999996</v>
      </c>
      <c r="AB197" s="103">
        <v>0.93100000000000005</v>
      </c>
      <c r="AC197" s="103">
        <v>0.97799999999999998</v>
      </c>
      <c r="AD197" s="103">
        <v>0.92900000000000005</v>
      </c>
      <c r="AE197" s="103">
        <v>0.84199999999999997</v>
      </c>
      <c r="AF197" s="103">
        <v>0.91200000000000003</v>
      </c>
      <c r="AG197" s="103">
        <v>0.91200000000000003</v>
      </c>
      <c r="AH197" s="103">
        <v>0.83899999999999997</v>
      </c>
    </row>
    <row r="198" spans="1:34" x14ac:dyDescent="0.25">
      <c r="A198" s="170" t="s">
        <v>33</v>
      </c>
      <c r="B198" s="103">
        <v>0.92</v>
      </c>
      <c r="C198" s="103">
        <v>0.86</v>
      </c>
      <c r="D198" s="103">
        <v>0.72</v>
      </c>
      <c r="E198" s="103">
        <v>0.69399999999999995</v>
      </c>
      <c r="F198" s="103">
        <v>0.76700000000000002</v>
      </c>
      <c r="G198" s="103">
        <v>0.88800000000000001</v>
      </c>
      <c r="H198" s="103">
        <v>0.997</v>
      </c>
      <c r="I198" s="103">
        <v>1.2490000000000001</v>
      </c>
      <c r="J198" s="103">
        <v>0.96799999999999997</v>
      </c>
      <c r="K198" s="103">
        <v>0.91700000000000004</v>
      </c>
      <c r="L198" s="103">
        <v>0.95199999999999996</v>
      </c>
      <c r="M198" s="103">
        <v>0.96699999999999997</v>
      </c>
      <c r="N198" s="103">
        <v>0.90200000000000002</v>
      </c>
      <c r="O198" s="103">
        <v>0.85499999999999998</v>
      </c>
      <c r="P198" s="103">
        <v>0.93799999999999994</v>
      </c>
      <c r="Q198" s="103">
        <v>0.85499999999999998</v>
      </c>
      <c r="R198" s="103">
        <v>0.89</v>
      </c>
      <c r="S198" s="103">
        <v>0.89</v>
      </c>
      <c r="T198" s="103">
        <v>0.9</v>
      </c>
      <c r="U198" s="103">
        <v>0.96</v>
      </c>
      <c r="V198" s="103">
        <v>0.96</v>
      </c>
      <c r="W198" s="103">
        <v>0.99199999999999999</v>
      </c>
      <c r="X198" s="103">
        <v>0.99199999999999999</v>
      </c>
      <c r="Y198" s="103">
        <v>0.99199999999999999</v>
      </c>
      <c r="Z198" s="103">
        <v>0.96299999999999997</v>
      </c>
      <c r="AA198" s="103">
        <v>0.96799999999999997</v>
      </c>
      <c r="AB198" s="103">
        <v>0.98299999999999998</v>
      </c>
      <c r="AC198" s="103">
        <v>0.999</v>
      </c>
      <c r="AD198" s="103">
        <v>0.96499999999999997</v>
      </c>
      <c r="AE198" s="103">
        <v>0.97499999999999998</v>
      </c>
      <c r="AF198" s="103">
        <v>0.89900000000000002</v>
      </c>
      <c r="AG198" s="103">
        <v>0.87</v>
      </c>
      <c r="AH198" s="103">
        <v>0.86</v>
      </c>
    </row>
    <row r="199" spans="1:34" x14ac:dyDescent="0.25">
      <c r="A199" s="170" t="s">
        <v>34</v>
      </c>
      <c r="B199" s="103">
        <v>1.006</v>
      </c>
      <c r="C199" s="103">
        <v>0.86399999999999999</v>
      </c>
      <c r="D199" s="103">
        <v>0.877</v>
      </c>
      <c r="E199" s="103">
        <v>1.032</v>
      </c>
      <c r="F199" s="103">
        <v>1.169</v>
      </c>
      <c r="G199" s="103">
        <v>1.0980000000000001</v>
      </c>
      <c r="H199" s="103">
        <v>1.1850000000000001</v>
      </c>
      <c r="I199" s="103">
        <v>1.202</v>
      </c>
      <c r="J199" s="103">
        <v>1.21</v>
      </c>
      <c r="K199" s="103">
        <v>1.325</v>
      </c>
      <c r="L199" s="103">
        <v>1.31</v>
      </c>
      <c r="M199" s="103">
        <v>0.93899999999999995</v>
      </c>
      <c r="N199" s="103">
        <v>0.98399999999999999</v>
      </c>
      <c r="O199" s="103">
        <v>0.90300000000000002</v>
      </c>
      <c r="P199" s="103">
        <v>0.96599999999999997</v>
      </c>
      <c r="Q199" s="103">
        <v>1.048</v>
      </c>
      <c r="R199" s="103">
        <v>0.96699999999999997</v>
      </c>
      <c r="S199" s="103">
        <v>0.96699999999999997</v>
      </c>
      <c r="T199" s="103">
        <v>0.95699999999999996</v>
      </c>
      <c r="U199" s="103">
        <v>0.88700000000000001</v>
      </c>
      <c r="V199" s="103">
        <v>0.999</v>
      </c>
      <c r="W199" s="103">
        <v>0.997</v>
      </c>
      <c r="X199" s="103">
        <v>1.069</v>
      </c>
      <c r="Y199" s="103">
        <v>1.0509999999999999</v>
      </c>
      <c r="Z199" s="103">
        <v>0.96799999999999997</v>
      </c>
      <c r="AA199" s="103">
        <v>1.4350000000000001</v>
      </c>
      <c r="AB199" s="103">
        <v>1.5</v>
      </c>
      <c r="AC199" s="103">
        <v>1.4850000000000001</v>
      </c>
      <c r="AD199" s="103">
        <v>1.3169999999999999</v>
      </c>
      <c r="AE199" s="103">
        <v>1.163</v>
      </c>
      <c r="AF199" s="103">
        <v>1.25</v>
      </c>
      <c r="AG199" s="103">
        <v>1.355</v>
      </c>
      <c r="AH199" s="103">
        <v>0.90300000000000002</v>
      </c>
    </row>
    <row r="200" spans="1:34" x14ac:dyDescent="0.25">
      <c r="A200" s="171" t="s">
        <v>142</v>
      </c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</row>
    <row r="201" spans="1:34" x14ac:dyDescent="0.25">
      <c r="A201" s="172" t="s">
        <v>143</v>
      </c>
      <c r="B201" s="104">
        <v>24</v>
      </c>
      <c r="C201" s="104">
        <v>24</v>
      </c>
      <c r="D201" s="104">
        <v>24</v>
      </c>
      <c r="E201" s="104">
        <v>24</v>
      </c>
      <c r="F201" s="104">
        <v>24</v>
      </c>
      <c r="G201" s="104">
        <v>24</v>
      </c>
      <c r="H201" s="104">
        <v>24</v>
      </c>
      <c r="I201" s="104">
        <v>24</v>
      </c>
      <c r="J201" s="104">
        <v>24</v>
      </c>
      <c r="K201" s="104">
        <v>24</v>
      </c>
      <c r="L201" s="104">
        <v>24</v>
      </c>
      <c r="M201" s="104">
        <v>24</v>
      </c>
      <c r="N201" s="104">
        <v>24</v>
      </c>
      <c r="O201" s="104">
        <v>24</v>
      </c>
      <c r="P201" s="104">
        <v>24</v>
      </c>
      <c r="Q201" s="104">
        <v>24</v>
      </c>
      <c r="R201" s="104">
        <v>24</v>
      </c>
      <c r="S201" s="104">
        <v>24</v>
      </c>
      <c r="T201" s="104">
        <v>24</v>
      </c>
      <c r="U201" s="104">
        <v>24</v>
      </c>
      <c r="V201" s="104">
        <v>24</v>
      </c>
      <c r="W201" s="104">
        <v>24</v>
      </c>
      <c r="X201" s="104">
        <v>24</v>
      </c>
      <c r="Y201" s="104">
        <v>24</v>
      </c>
      <c r="Z201" s="104">
        <v>24</v>
      </c>
      <c r="AA201" s="104">
        <v>24</v>
      </c>
      <c r="AB201" s="104">
        <v>24</v>
      </c>
      <c r="AC201" s="104">
        <v>24</v>
      </c>
      <c r="AD201" s="104">
        <v>24</v>
      </c>
      <c r="AE201" s="104">
        <v>24</v>
      </c>
      <c r="AF201" s="104">
        <v>24</v>
      </c>
      <c r="AG201" s="104">
        <v>24</v>
      </c>
      <c r="AH201" s="104">
        <v>24</v>
      </c>
    </row>
    <row r="203" spans="1:34" x14ac:dyDescent="0.25">
      <c r="A203" s="168" t="s">
        <v>26</v>
      </c>
      <c r="B203" s="169" t="str">
        <f t="shared" ref="B203:G203" si="120">B195</f>
        <v>Nov</v>
      </c>
      <c r="C203" s="169" t="str">
        <f t="shared" si="120"/>
        <v>Jan</v>
      </c>
      <c r="D203" s="169" t="str">
        <f t="shared" si="120"/>
        <v>Feb</v>
      </c>
      <c r="E203" s="169" t="str">
        <f t="shared" si="120"/>
        <v>Mar</v>
      </c>
      <c r="F203" s="169" t="str">
        <f t="shared" si="120"/>
        <v>Apr</v>
      </c>
      <c r="G203" s="169" t="str">
        <f t="shared" si="120"/>
        <v>May</v>
      </c>
      <c r="H203" s="169" t="str">
        <f t="shared" ref="H203:V203" si="121">H195</f>
        <v>June</v>
      </c>
      <c r="I203" s="169" t="str">
        <f t="shared" ref="I203:U203" si="122">I195</f>
        <v>July</v>
      </c>
      <c r="J203" s="169" t="str">
        <f t="shared" si="122"/>
        <v>August</v>
      </c>
      <c r="K203" s="169" t="str">
        <f t="shared" si="122"/>
        <v>September</v>
      </c>
      <c r="L203" s="169" t="str">
        <f t="shared" si="122"/>
        <v>October</v>
      </c>
      <c r="M203" s="169" t="str">
        <f t="shared" si="122"/>
        <v>November</v>
      </c>
      <c r="N203" s="169" t="str">
        <f t="shared" si="122"/>
        <v>December</v>
      </c>
      <c r="O203" s="169" t="str">
        <f t="shared" si="122"/>
        <v>January</v>
      </c>
      <c r="P203" s="169" t="str">
        <f t="shared" si="122"/>
        <v>February</v>
      </c>
      <c r="Q203" s="169" t="str">
        <f t="shared" si="122"/>
        <v>March</v>
      </c>
      <c r="R203" s="169" t="str">
        <f t="shared" si="122"/>
        <v>April</v>
      </c>
      <c r="S203" s="169" t="str">
        <f t="shared" si="122"/>
        <v>May</v>
      </c>
      <c r="T203" s="169" t="str">
        <f t="shared" si="122"/>
        <v>June</v>
      </c>
      <c r="U203" s="169" t="str">
        <f t="shared" si="122"/>
        <v>July</v>
      </c>
      <c r="V203" s="169" t="str">
        <f t="shared" si="121"/>
        <v>August</v>
      </c>
      <c r="W203" s="169" t="str">
        <f t="shared" ref="W203:AH203" si="123">W195</f>
        <v>September</v>
      </c>
      <c r="X203" s="169" t="str">
        <f t="shared" ref="X203:AG203" si="124">X195</f>
        <v>October</v>
      </c>
      <c r="Y203" s="169" t="str">
        <f t="shared" si="124"/>
        <v>November</v>
      </c>
      <c r="Z203" s="169" t="str">
        <f t="shared" si="124"/>
        <v>December</v>
      </c>
      <c r="AA203" s="169" t="str">
        <f t="shared" si="124"/>
        <v xml:space="preserve">January </v>
      </c>
      <c r="AB203" s="169" t="str">
        <f t="shared" si="124"/>
        <v>February</v>
      </c>
      <c r="AC203" s="169" t="str">
        <f t="shared" si="124"/>
        <v>March</v>
      </c>
      <c r="AD203" s="169" t="str">
        <f t="shared" si="124"/>
        <v>April</v>
      </c>
      <c r="AE203" s="169" t="str">
        <f t="shared" si="124"/>
        <v>May</v>
      </c>
      <c r="AF203" s="169" t="str">
        <f t="shared" si="124"/>
        <v>June</v>
      </c>
      <c r="AG203" s="169" t="str">
        <f t="shared" si="124"/>
        <v>July</v>
      </c>
      <c r="AH203" s="169" t="str">
        <f t="shared" si="123"/>
        <v>August</v>
      </c>
    </row>
    <row r="204" spans="1:34" x14ac:dyDescent="0.25">
      <c r="A204" s="170" t="s">
        <v>31</v>
      </c>
      <c r="B204" s="103">
        <v>0.93899999999999995</v>
      </c>
      <c r="C204" s="103">
        <v>0.98099999999999998</v>
      </c>
      <c r="D204" s="103">
        <v>0.93</v>
      </c>
      <c r="E204" s="103">
        <v>0.68799999999999994</v>
      </c>
      <c r="F204" s="103">
        <v>0.73799999999999999</v>
      </c>
      <c r="G204" s="103">
        <v>0.84199999999999997</v>
      </c>
      <c r="H204" s="103">
        <v>0.78600000000000003</v>
      </c>
      <c r="I204" s="103">
        <v>0.78400000000000003</v>
      </c>
      <c r="J204" s="103">
        <v>0.876</v>
      </c>
      <c r="K204" s="103">
        <v>0.91400000000000003</v>
      </c>
      <c r="L204" s="103">
        <v>0.67400000000000004</v>
      </c>
      <c r="M204" s="103">
        <v>0.88800000000000001</v>
      </c>
      <c r="N204" s="103">
        <v>0.83399999999999996</v>
      </c>
      <c r="O204" s="103">
        <v>0.78500000000000003</v>
      </c>
      <c r="P204" s="103">
        <v>0.64700000000000002</v>
      </c>
      <c r="Q204" s="103">
        <v>0.84199999999999997</v>
      </c>
      <c r="R204" s="103">
        <v>0.91500000000000004</v>
      </c>
      <c r="S204" s="103">
        <v>0.95199999999999996</v>
      </c>
      <c r="T204" s="103">
        <v>0.86699999999999999</v>
      </c>
      <c r="U204" s="103">
        <v>1.093</v>
      </c>
      <c r="V204" s="103">
        <v>1.0069999999999999</v>
      </c>
      <c r="W204" s="103">
        <v>0.89200000000000002</v>
      </c>
      <c r="X204" s="103">
        <v>0.84099999999999997</v>
      </c>
      <c r="Y204" s="103">
        <v>0.89</v>
      </c>
      <c r="Z204" s="103">
        <v>0.875</v>
      </c>
      <c r="AA204" s="103">
        <v>0.81799999999999995</v>
      </c>
      <c r="AB204" s="103">
        <v>0.80600000000000005</v>
      </c>
      <c r="AC204" s="103">
        <v>0.83299999999999996</v>
      </c>
      <c r="AD204" s="103">
        <v>0.94299999999999995</v>
      </c>
      <c r="AE204" s="103">
        <v>0.70299999999999996</v>
      </c>
      <c r="AF204" s="103">
        <v>0.77800000000000002</v>
      </c>
      <c r="AG204" s="103">
        <v>0.73299999999999998</v>
      </c>
      <c r="AH204" s="103">
        <v>0.70899999999999996</v>
      </c>
    </row>
    <row r="205" spans="1:34" x14ac:dyDescent="0.25">
      <c r="A205" s="170" t="s">
        <v>32</v>
      </c>
      <c r="B205" s="103">
        <v>0.754</v>
      </c>
      <c r="C205" s="103">
        <v>0.85099999999999998</v>
      </c>
      <c r="D205" s="103">
        <v>0.68600000000000005</v>
      </c>
      <c r="E205" s="103">
        <v>0.80700000000000005</v>
      </c>
      <c r="F205" s="103">
        <v>0.86299999999999999</v>
      </c>
      <c r="G205" s="103">
        <v>0.71</v>
      </c>
      <c r="H205" s="103">
        <v>1.0069999999999999</v>
      </c>
      <c r="I205" s="103">
        <v>0.84799999999999998</v>
      </c>
      <c r="J205" s="103">
        <v>0.73</v>
      </c>
      <c r="K205" s="103">
        <v>0.75600000000000001</v>
      </c>
      <c r="L205" s="103">
        <v>1.0029999999999999</v>
      </c>
      <c r="M205" s="103">
        <v>0.96899999999999997</v>
      </c>
      <c r="N205" s="103">
        <v>0.60299999999999998</v>
      </c>
      <c r="O205" s="103">
        <v>0.72099999999999997</v>
      </c>
      <c r="P205" s="103">
        <v>0.47199999999999998</v>
      </c>
      <c r="Q205" s="103">
        <v>0.495</v>
      </c>
      <c r="R205" s="103">
        <v>0.52500000000000002</v>
      </c>
      <c r="S205" s="103">
        <v>0.47599999999999998</v>
      </c>
      <c r="T205" s="103">
        <v>0.98599999999999999</v>
      </c>
      <c r="U205" s="103">
        <v>0.52500000000000002</v>
      </c>
      <c r="V205" s="103">
        <v>0.72</v>
      </c>
      <c r="W205" s="103">
        <v>0.73699999999999999</v>
      </c>
      <c r="X205" s="103">
        <v>0.97</v>
      </c>
      <c r="Y205" s="103">
        <v>0.80300000000000005</v>
      </c>
      <c r="Z205" s="103">
        <v>0.96799999999999997</v>
      </c>
      <c r="AA205" s="103">
        <v>1.016</v>
      </c>
      <c r="AB205" s="103">
        <v>1.1459999999999999</v>
      </c>
      <c r="AC205" s="103">
        <v>0.95199999999999996</v>
      </c>
      <c r="AD205" s="103">
        <v>1.0209999999999999</v>
      </c>
      <c r="AE205" s="103">
        <v>1.0189999999999999</v>
      </c>
      <c r="AF205" s="103">
        <v>0.90600000000000003</v>
      </c>
      <c r="AG205" s="103">
        <v>1</v>
      </c>
      <c r="AH205" s="103">
        <v>0.83899999999999997</v>
      </c>
    </row>
    <row r="206" spans="1:34" x14ac:dyDescent="0.25">
      <c r="A206" s="170" t="s">
        <v>33</v>
      </c>
      <c r="B206" s="103">
        <v>0.621</v>
      </c>
      <c r="C206" s="103">
        <v>0.6</v>
      </c>
      <c r="D206" s="103">
        <v>0.63</v>
      </c>
      <c r="E206" s="103">
        <v>0.73299999999999998</v>
      </c>
      <c r="F206" s="103">
        <v>0.82799999999999996</v>
      </c>
      <c r="G206" s="103">
        <v>0.82</v>
      </c>
      <c r="H206" s="103">
        <v>0.68899999999999995</v>
      </c>
      <c r="I206" s="103">
        <v>0.68799999999999994</v>
      </c>
      <c r="J206" s="103">
        <v>0.70499999999999996</v>
      </c>
      <c r="K206" s="103">
        <v>0.66700000000000004</v>
      </c>
      <c r="L206" s="103">
        <v>0.68300000000000005</v>
      </c>
      <c r="M206" s="103">
        <v>0.66700000000000004</v>
      </c>
      <c r="N206" s="103">
        <v>0.68799999999999994</v>
      </c>
      <c r="O206" s="103">
        <v>0.78600000000000003</v>
      </c>
      <c r="P206" s="103">
        <v>0.94299999999999995</v>
      </c>
      <c r="Q206" s="103">
        <v>0.92500000000000004</v>
      </c>
      <c r="R206" s="103">
        <v>0.93300000000000005</v>
      </c>
      <c r="S206" s="103">
        <v>0.93300000000000005</v>
      </c>
      <c r="T206" s="103">
        <v>1.256</v>
      </c>
      <c r="U206" s="103">
        <v>1.333</v>
      </c>
      <c r="V206" s="103">
        <v>0.99399999999999999</v>
      </c>
      <c r="W206" s="103">
        <v>0.92800000000000005</v>
      </c>
      <c r="X206" s="103">
        <v>0.88700000000000001</v>
      </c>
      <c r="Y206" s="103">
        <v>0.92100000000000004</v>
      </c>
      <c r="Z206" s="103">
        <v>0.90300000000000002</v>
      </c>
      <c r="AA206" s="103">
        <v>0.90900000000000003</v>
      </c>
      <c r="AB206" s="103">
        <v>0.91300000000000003</v>
      </c>
      <c r="AC206" s="103">
        <v>0.96699999999999997</v>
      </c>
      <c r="AD206" s="103">
        <v>0.9</v>
      </c>
      <c r="AE206" s="103">
        <v>0.91400000000000003</v>
      </c>
      <c r="AF206" s="103">
        <v>0.74299999999999999</v>
      </c>
      <c r="AG206" s="103">
        <v>0.86199999999999999</v>
      </c>
      <c r="AH206" s="103">
        <v>0.86</v>
      </c>
    </row>
    <row r="207" spans="1:34" x14ac:dyDescent="0.25">
      <c r="A207" s="170" t="s">
        <v>34</v>
      </c>
      <c r="B207" s="103">
        <v>0.76700000000000002</v>
      </c>
      <c r="C207" s="103">
        <v>0.89800000000000002</v>
      </c>
      <c r="D207" s="103">
        <v>0.84499999999999997</v>
      </c>
      <c r="E207" s="103">
        <v>0.876</v>
      </c>
      <c r="F207" s="103">
        <v>0.92200000000000004</v>
      </c>
      <c r="G207" s="103">
        <v>0.97299999999999998</v>
      </c>
      <c r="H207" s="103">
        <v>0.82399999999999995</v>
      </c>
      <c r="I207" s="103">
        <v>0.91400000000000003</v>
      </c>
      <c r="J207" s="103">
        <v>0.86</v>
      </c>
      <c r="K207" s="103">
        <v>0.84399999999999997</v>
      </c>
      <c r="L207" s="103">
        <v>0.88200000000000001</v>
      </c>
      <c r="M207" s="103">
        <v>0.58899999999999997</v>
      </c>
      <c r="N207" s="103">
        <v>0.60199999999999998</v>
      </c>
      <c r="O207" s="103">
        <v>0.64900000000000002</v>
      </c>
      <c r="P207" s="103">
        <v>0.63200000000000001</v>
      </c>
      <c r="Q207" s="103">
        <v>0.60199999999999998</v>
      </c>
      <c r="R207" s="103">
        <v>0.71099999999999997</v>
      </c>
      <c r="S207" s="103">
        <v>0.6</v>
      </c>
      <c r="T207" s="103">
        <v>0.81100000000000005</v>
      </c>
      <c r="U207" s="103">
        <v>0.66700000000000004</v>
      </c>
      <c r="V207" s="103">
        <v>0.83299999999999996</v>
      </c>
      <c r="W207" s="103">
        <v>1.1120000000000001</v>
      </c>
      <c r="X207" s="103">
        <v>0.88700000000000001</v>
      </c>
      <c r="Y207" s="103">
        <v>0.96699999999999997</v>
      </c>
      <c r="Z207" s="103">
        <v>0.95199999999999996</v>
      </c>
      <c r="AA207" s="103">
        <v>0.96799999999999997</v>
      </c>
      <c r="AB207" s="103">
        <v>1.125</v>
      </c>
      <c r="AC207" s="103">
        <v>0.95199999999999996</v>
      </c>
      <c r="AD207" s="103">
        <v>0.98299999999999998</v>
      </c>
      <c r="AE207" s="103">
        <v>1.016</v>
      </c>
      <c r="AF207" s="103">
        <v>1.0169999999999999</v>
      </c>
      <c r="AG207" s="103">
        <v>1.012</v>
      </c>
      <c r="AH207" s="103">
        <v>0.90300000000000002</v>
      </c>
    </row>
    <row r="208" spans="1:34" x14ac:dyDescent="0.25">
      <c r="A208" s="171" t="s">
        <v>142</v>
      </c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</row>
    <row r="209" spans="1:34" x14ac:dyDescent="0.25">
      <c r="A209" s="172" t="s">
        <v>143</v>
      </c>
      <c r="B209" s="104">
        <v>16</v>
      </c>
      <c r="C209" s="104">
        <v>16</v>
      </c>
      <c r="D209" s="104">
        <v>16</v>
      </c>
      <c r="E209" s="104">
        <v>16</v>
      </c>
      <c r="F209" s="104">
        <v>16</v>
      </c>
      <c r="G209" s="104">
        <v>16</v>
      </c>
      <c r="H209" s="104">
        <v>16</v>
      </c>
      <c r="I209" s="104">
        <v>16</v>
      </c>
      <c r="J209" s="104">
        <v>16</v>
      </c>
      <c r="K209" s="104">
        <v>16</v>
      </c>
      <c r="L209" s="104">
        <v>16</v>
      </c>
      <c r="M209" s="104">
        <v>16</v>
      </c>
      <c r="N209" s="104">
        <v>16</v>
      </c>
      <c r="O209" s="104">
        <v>16</v>
      </c>
      <c r="P209" s="104">
        <v>16</v>
      </c>
      <c r="Q209" s="104">
        <v>16</v>
      </c>
      <c r="R209" s="104">
        <v>16</v>
      </c>
      <c r="S209" s="104">
        <v>16</v>
      </c>
      <c r="T209" s="104">
        <v>16</v>
      </c>
      <c r="U209" s="104">
        <v>16</v>
      </c>
      <c r="V209" s="104">
        <v>16</v>
      </c>
      <c r="W209" s="104">
        <v>16</v>
      </c>
      <c r="X209" s="104">
        <v>16</v>
      </c>
      <c r="Y209" s="104">
        <v>16</v>
      </c>
      <c r="Z209" s="104">
        <v>16</v>
      </c>
      <c r="AA209" s="104">
        <v>16</v>
      </c>
      <c r="AB209" s="104">
        <v>16</v>
      </c>
      <c r="AC209" s="104">
        <v>16</v>
      </c>
      <c r="AD209" s="104">
        <v>16</v>
      </c>
      <c r="AE209" s="104">
        <v>16</v>
      </c>
      <c r="AF209" s="104">
        <v>16</v>
      </c>
      <c r="AG209" s="104">
        <v>16</v>
      </c>
      <c r="AH209" s="104">
        <v>16</v>
      </c>
    </row>
    <row r="211" spans="1:34" x14ac:dyDescent="0.25">
      <c r="A211" s="168" t="s">
        <v>65</v>
      </c>
      <c r="B211" s="169" t="str">
        <f t="shared" ref="B211:G211" si="125">B203</f>
        <v>Nov</v>
      </c>
      <c r="C211" s="169" t="str">
        <f t="shared" si="125"/>
        <v>Jan</v>
      </c>
      <c r="D211" s="169" t="str">
        <f t="shared" si="125"/>
        <v>Feb</v>
      </c>
      <c r="E211" s="169" t="str">
        <f t="shared" si="125"/>
        <v>Mar</v>
      </c>
      <c r="F211" s="169" t="str">
        <f t="shared" si="125"/>
        <v>Apr</v>
      </c>
      <c r="G211" s="169" t="str">
        <f t="shared" si="125"/>
        <v>May</v>
      </c>
      <c r="H211" s="169" t="str">
        <f t="shared" ref="H211:V211" si="126">H203</f>
        <v>June</v>
      </c>
      <c r="I211" s="169" t="str">
        <f t="shared" ref="I211:U211" si="127">I203</f>
        <v>July</v>
      </c>
      <c r="J211" s="169" t="str">
        <f t="shared" si="127"/>
        <v>August</v>
      </c>
      <c r="K211" s="169" t="str">
        <f t="shared" si="127"/>
        <v>September</v>
      </c>
      <c r="L211" s="169" t="str">
        <f t="shared" si="127"/>
        <v>October</v>
      </c>
      <c r="M211" s="169" t="str">
        <f t="shared" si="127"/>
        <v>November</v>
      </c>
      <c r="N211" s="169" t="str">
        <f t="shared" si="127"/>
        <v>December</v>
      </c>
      <c r="O211" s="169" t="str">
        <f t="shared" si="127"/>
        <v>January</v>
      </c>
      <c r="P211" s="169" t="str">
        <f t="shared" si="127"/>
        <v>February</v>
      </c>
      <c r="Q211" s="169" t="str">
        <f t="shared" si="127"/>
        <v>March</v>
      </c>
      <c r="R211" s="169" t="str">
        <f t="shared" si="127"/>
        <v>April</v>
      </c>
      <c r="S211" s="169" t="str">
        <f t="shared" si="127"/>
        <v>May</v>
      </c>
      <c r="T211" s="169" t="str">
        <f t="shared" si="127"/>
        <v>June</v>
      </c>
      <c r="U211" s="169" t="str">
        <f t="shared" si="127"/>
        <v>July</v>
      </c>
      <c r="V211" s="169" t="str">
        <f t="shared" si="126"/>
        <v>August</v>
      </c>
      <c r="W211" s="169" t="str">
        <f t="shared" ref="W211:AH211" si="128">W203</f>
        <v>September</v>
      </c>
      <c r="X211" s="169" t="str">
        <f t="shared" ref="X211:AG211" si="129">X203</f>
        <v>October</v>
      </c>
      <c r="Y211" s="169" t="str">
        <f t="shared" si="129"/>
        <v>November</v>
      </c>
      <c r="Z211" s="169" t="str">
        <f t="shared" si="129"/>
        <v>December</v>
      </c>
      <c r="AA211" s="169" t="str">
        <f t="shared" si="129"/>
        <v xml:space="preserve">January </v>
      </c>
      <c r="AB211" s="169" t="str">
        <f t="shared" si="129"/>
        <v>February</v>
      </c>
      <c r="AC211" s="169" t="str">
        <f t="shared" si="129"/>
        <v>March</v>
      </c>
      <c r="AD211" s="169" t="str">
        <f t="shared" si="129"/>
        <v>April</v>
      </c>
      <c r="AE211" s="169" t="str">
        <f t="shared" si="129"/>
        <v>May</v>
      </c>
      <c r="AF211" s="169" t="str">
        <f t="shared" si="129"/>
        <v>June</v>
      </c>
      <c r="AG211" s="169" t="str">
        <f t="shared" si="129"/>
        <v>July</v>
      </c>
      <c r="AH211" s="169" t="str">
        <f t="shared" si="128"/>
        <v>August</v>
      </c>
    </row>
    <row r="212" spans="1:34" x14ac:dyDescent="0.25">
      <c r="A212" s="170" t="s">
        <v>31</v>
      </c>
      <c r="B212" s="103">
        <v>0.88500000000000001</v>
      </c>
      <c r="C212" s="103">
        <v>0.90800000000000003</v>
      </c>
      <c r="D212" s="103">
        <v>0.92</v>
      </c>
      <c r="E212" s="103">
        <v>0.874</v>
      </c>
      <c r="F212" s="103">
        <v>0.83699999999999997</v>
      </c>
      <c r="G212" s="103">
        <v>0.93700000000000006</v>
      </c>
      <c r="H212" s="103">
        <v>0.88500000000000001</v>
      </c>
      <c r="I212" s="103">
        <v>0.85799999999999998</v>
      </c>
      <c r="J212" s="103">
        <v>0.85399999999999998</v>
      </c>
      <c r="K212" s="103">
        <v>0.79700000000000004</v>
      </c>
      <c r="L212" s="103">
        <v>0.83</v>
      </c>
      <c r="M212" s="103">
        <v>0.871</v>
      </c>
      <c r="N212" s="103">
        <v>0.84499999999999997</v>
      </c>
      <c r="O212" s="103">
        <v>0.89300000000000002</v>
      </c>
      <c r="P212" s="103">
        <v>0.88300000000000001</v>
      </c>
      <c r="Q212" s="103">
        <v>0.85599999999999998</v>
      </c>
      <c r="R212" s="103">
        <v>0.86899999999999999</v>
      </c>
      <c r="S212" s="103">
        <v>0.92500000000000004</v>
      </c>
      <c r="T212" s="103">
        <v>0.95699999999999996</v>
      </c>
      <c r="U212" s="103">
        <v>0.91600000000000004</v>
      </c>
      <c r="V212" s="103">
        <v>0.9</v>
      </c>
      <c r="W212" s="103">
        <v>0.82899999999999996</v>
      </c>
      <c r="X212" s="103">
        <v>0.89100000000000001</v>
      </c>
      <c r="Y212" s="103">
        <v>0.90300000000000002</v>
      </c>
      <c r="Z212" s="103">
        <v>0.82499999999999996</v>
      </c>
      <c r="AA212" s="103">
        <v>0.93100000000000005</v>
      </c>
      <c r="AB212" s="103">
        <v>0.95799999999999996</v>
      </c>
      <c r="AC212" s="103">
        <v>0.93600000000000005</v>
      </c>
      <c r="AD212" s="103">
        <v>0.93200000000000005</v>
      </c>
      <c r="AE212" s="103">
        <v>0.94599999999999995</v>
      </c>
      <c r="AF212" s="103">
        <v>0.92600000000000005</v>
      </c>
      <c r="AG212" s="103">
        <v>0.92900000000000005</v>
      </c>
      <c r="AH212" s="103">
        <v>0.94</v>
      </c>
    </row>
    <row r="213" spans="1:34" x14ac:dyDescent="0.25">
      <c r="A213" s="170" t="s">
        <v>32</v>
      </c>
      <c r="B213" s="103">
        <v>0.58199999999999996</v>
      </c>
      <c r="C213" s="103">
        <v>0.67900000000000005</v>
      </c>
      <c r="D213" s="103">
        <v>0.61</v>
      </c>
      <c r="E213" s="103">
        <v>0.59499999999999997</v>
      </c>
      <c r="F213" s="103">
        <v>0.57899999999999996</v>
      </c>
      <c r="G213" s="103">
        <v>0.55900000000000005</v>
      </c>
      <c r="H213" s="103">
        <v>0.59</v>
      </c>
      <c r="I213" s="103">
        <v>0.54900000000000004</v>
      </c>
      <c r="J213" s="103">
        <v>0.52500000000000002</v>
      </c>
      <c r="K213" s="103">
        <v>0.57999999999999996</v>
      </c>
      <c r="L213" s="103">
        <v>0.52300000000000002</v>
      </c>
      <c r="M213" s="103">
        <v>0.51200000000000001</v>
      </c>
      <c r="N213" s="103">
        <v>0.52100000000000002</v>
      </c>
      <c r="O213" s="103">
        <v>0.54100000000000004</v>
      </c>
      <c r="P213" s="103">
        <v>0.51600000000000001</v>
      </c>
      <c r="Q213" s="103">
        <v>0.52</v>
      </c>
      <c r="R213" s="103">
        <v>0.56399999999999995</v>
      </c>
      <c r="S213" s="103">
        <v>0.56899999999999995</v>
      </c>
      <c r="T213" s="103">
        <v>0.64600000000000002</v>
      </c>
      <c r="U213" s="103">
        <v>0.73799999999999999</v>
      </c>
      <c r="V213" s="103">
        <v>0.64</v>
      </c>
      <c r="W213" s="103">
        <v>0.73099999999999998</v>
      </c>
      <c r="X213" s="103">
        <v>0.68600000000000005</v>
      </c>
      <c r="Y213" s="103">
        <v>0.50600000000000001</v>
      </c>
      <c r="Z213" s="103">
        <v>0.70699999999999996</v>
      </c>
      <c r="AA213" s="103">
        <v>0.78300000000000003</v>
      </c>
      <c r="AB213" s="103">
        <v>0.93300000000000005</v>
      </c>
      <c r="AC213" s="103">
        <v>0.73799999999999999</v>
      </c>
      <c r="AD213" s="103">
        <v>0.745</v>
      </c>
      <c r="AE213" s="103">
        <v>0.60499999999999998</v>
      </c>
      <c r="AF213" s="103">
        <v>0.59199999999999997</v>
      </c>
      <c r="AG213" s="103">
        <v>0.64900000000000002</v>
      </c>
      <c r="AH213" s="103">
        <v>0.624</v>
      </c>
    </row>
    <row r="214" spans="1:34" x14ac:dyDescent="0.25">
      <c r="A214" s="170" t="s">
        <v>33</v>
      </c>
      <c r="B214" s="103">
        <v>0.93200000000000005</v>
      </c>
      <c r="C214" s="103">
        <v>0.95899999999999996</v>
      </c>
      <c r="D214" s="103">
        <v>0.90100000000000002</v>
      </c>
      <c r="E214" s="103">
        <v>0.83599999999999997</v>
      </c>
      <c r="F214" s="103">
        <v>0.82599999999999996</v>
      </c>
      <c r="G214" s="103">
        <v>0.93100000000000005</v>
      </c>
      <c r="H214" s="103">
        <v>0.9</v>
      </c>
      <c r="I214" s="103">
        <v>0.89300000000000002</v>
      </c>
      <c r="J214" s="103">
        <v>0.90800000000000003</v>
      </c>
      <c r="K214" s="103">
        <v>0.85399999999999998</v>
      </c>
      <c r="L214" s="103">
        <v>0.86399999999999999</v>
      </c>
      <c r="M214" s="103">
        <v>0.86399999999999999</v>
      </c>
      <c r="N214" s="103">
        <v>0.93899999999999995</v>
      </c>
      <c r="O214" s="103">
        <v>0.93100000000000005</v>
      </c>
      <c r="P214" s="103">
        <v>0.89</v>
      </c>
      <c r="Q214" s="103">
        <v>0.92300000000000004</v>
      </c>
      <c r="R214" s="103">
        <v>0.95299999999999996</v>
      </c>
      <c r="S214" s="103">
        <v>0.92600000000000005</v>
      </c>
      <c r="T214" s="103">
        <v>0.92</v>
      </c>
      <c r="U214" s="103">
        <v>0.92700000000000005</v>
      </c>
      <c r="V214" s="103">
        <v>0.89</v>
      </c>
      <c r="W214" s="103">
        <v>0.83399999999999996</v>
      </c>
      <c r="X214" s="103">
        <v>0.89800000000000002</v>
      </c>
      <c r="Y214" s="103">
        <v>0.92100000000000004</v>
      </c>
      <c r="Z214" s="103">
        <v>0.90100000000000002</v>
      </c>
      <c r="AA214" s="103">
        <v>0.92600000000000005</v>
      </c>
      <c r="AB214" s="103">
        <v>0.94399999999999995</v>
      </c>
      <c r="AC214" s="103">
        <v>0.92700000000000005</v>
      </c>
      <c r="AD214" s="103">
        <v>0.92800000000000005</v>
      </c>
      <c r="AE214" s="103">
        <v>0.92300000000000004</v>
      </c>
      <c r="AF214" s="103">
        <v>0.91800000000000004</v>
      </c>
      <c r="AG214" s="103">
        <v>0.91100000000000003</v>
      </c>
      <c r="AH214" s="103">
        <v>0.94199999999999995</v>
      </c>
    </row>
    <row r="215" spans="1:34" x14ac:dyDescent="0.25">
      <c r="A215" s="170" t="s">
        <v>34</v>
      </c>
      <c r="B215" s="103">
        <v>0.81799999999999995</v>
      </c>
      <c r="C215" s="103">
        <v>0.97899999999999998</v>
      </c>
      <c r="D215" s="103">
        <v>0.93799999999999994</v>
      </c>
      <c r="E215" s="103">
        <v>0.84199999999999997</v>
      </c>
      <c r="F215" s="103">
        <v>0.93899999999999995</v>
      </c>
      <c r="G215" s="103">
        <v>0.91300000000000003</v>
      </c>
      <c r="H215" s="103">
        <v>0.79300000000000004</v>
      </c>
      <c r="I215" s="103">
        <v>0.82899999999999996</v>
      </c>
      <c r="J215" s="103">
        <v>0.71299999999999997</v>
      </c>
      <c r="K215" s="103">
        <v>0.70499999999999996</v>
      </c>
      <c r="L215" s="103">
        <v>0.67500000000000004</v>
      </c>
      <c r="M215" s="103">
        <v>0.75600000000000001</v>
      </c>
      <c r="N215" s="103">
        <v>0.53500000000000003</v>
      </c>
      <c r="O215" s="103">
        <v>0.52200000000000002</v>
      </c>
      <c r="P215" s="103">
        <v>0.372</v>
      </c>
      <c r="Q215" s="103">
        <v>0.43</v>
      </c>
      <c r="R215" s="103">
        <v>0.40200000000000002</v>
      </c>
      <c r="S215" s="103">
        <v>0.46500000000000002</v>
      </c>
      <c r="T215" s="103">
        <v>0.53600000000000003</v>
      </c>
      <c r="U215" s="103">
        <v>0.70099999999999996</v>
      </c>
      <c r="V215" s="103">
        <v>0.69499999999999995</v>
      </c>
      <c r="W215" s="103">
        <v>0.69799999999999995</v>
      </c>
      <c r="X215" s="103">
        <v>0.71799999999999997</v>
      </c>
      <c r="Y215" s="103">
        <v>0.84599999999999997</v>
      </c>
      <c r="Z215" s="103">
        <v>0.83599999999999997</v>
      </c>
      <c r="AA215" s="103">
        <v>0.878</v>
      </c>
      <c r="AB215" s="103">
        <v>0.79200000000000004</v>
      </c>
      <c r="AC215" s="103">
        <v>0.72599999999999998</v>
      </c>
      <c r="AD215" s="103">
        <v>0.873</v>
      </c>
      <c r="AE215" s="103">
        <v>0.80300000000000005</v>
      </c>
      <c r="AF215" s="103">
        <v>0.64500000000000002</v>
      </c>
      <c r="AG215" s="103">
        <v>0.81499999999999995</v>
      </c>
      <c r="AH215" s="103">
        <v>0.74199999999999999</v>
      </c>
    </row>
    <row r="216" spans="1:34" x14ac:dyDescent="0.25">
      <c r="A216" s="171" t="s">
        <v>142</v>
      </c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</row>
    <row r="217" spans="1:34" x14ac:dyDescent="0.25">
      <c r="A217" s="172" t="s">
        <v>143</v>
      </c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</row>
    <row r="218" spans="1:34" x14ac:dyDescent="0.25"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  <c r="AH218" s="114"/>
    </row>
    <row r="219" spans="1:34" x14ac:dyDescent="0.25">
      <c r="A219" s="168" t="s">
        <v>182</v>
      </c>
      <c r="B219" s="169" t="str">
        <f t="shared" ref="B219:G219" si="130">B211</f>
        <v>Nov</v>
      </c>
      <c r="C219" s="169" t="str">
        <f t="shared" si="130"/>
        <v>Jan</v>
      </c>
      <c r="D219" s="169" t="str">
        <f t="shared" si="130"/>
        <v>Feb</v>
      </c>
      <c r="E219" s="169" t="str">
        <f t="shared" si="130"/>
        <v>Mar</v>
      </c>
      <c r="F219" s="169" t="str">
        <f t="shared" si="130"/>
        <v>Apr</v>
      </c>
      <c r="G219" s="169" t="str">
        <f t="shared" si="130"/>
        <v>May</v>
      </c>
      <c r="H219" s="169" t="str">
        <f t="shared" ref="H219:V219" si="131">H211</f>
        <v>June</v>
      </c>
      <c r="I219" s="169" t="str">
        <f t="shared" ref="I219:U219" si="132">I211</f>
        <v>July</v>
      </c>
      <c r="J219" s="169" t="str">
        <f t="shared" si="132"/>
        <v>August</v>
      </c>
      <c r="K219" s="169" t="str">
        <f t="shared" si="132"/>
        <v>September</v>
      </c>
      <c r="L219" s="169" t="str">
        <f t="shared" si="132"/>
        <v>October</v>
      </c>
      <c r="M219" s="169" t="str">
        <f t="shared" si="132"/>
        <v>November</v>
      </c>
      <c r="N219" s="169" t="str">
        <f t="shared" si="132"/>
        <v>December</v>
      </c>
      <c r="O219" s="169" t="str">
        <f t="shared" si="132"/>
        <v>January</v>
      </c>
      <c r="P219" s="169" t="str">
        <f t="shared" si="132"/>
        <v>February</v>
      </c>
      <c r="Q219" s="169" t="str">
        <f t="shared" si="132"/>
        <v>March</v>
      </c>
      <c r="R219" s="169" t="str">
        <f t="shared" si="132"/>
        <v>April</v>
      </c>
      <c r="S219" s="169" t="str">
        <f t="shared" si="132"/>
        <v>May</v>
      </c>
      <c r="T219" s="169" t="str">
        <f t="shared" si="132"/>
        <v>June</v>
      </c>
      <c r="U219" s="169" t="str">
        <f t="shared" si="132"/>
        <v>July</v>
      </c>
      <c r="V219" s="169" t="str">
        <f t="shared" si="131"/>
        <v>August</v>
      </c>
      <c r="W219" s="169" t="str">
        <f t="shared" ref="W219:AH219" si="133">W211</f>
        <v>September</v>
      </c>
      <c r="X219" s="169" t="str">
        <f t="shared" ref="X219:AG219" si="134">X211</f>
        <v>October</v>
      </c>
      <c r="Y219" s="169" t="str">
        <f t="shared" si="134"/>
        <v>November</v>
      </c>
      <c r="Z219" s="169" t="str">
        <f t="shared" si="134"/>
        <v>December</v>
      </c>
      <c r="AA219" s="169" t="str">
        <f t="shared" si="134"/>
        <v xml:space="preserve">January </v>
      </c>
      <c r="AB219" s="169" t="str">
        <f t="shared" si="134"/>
        <v>February</v>
      </c>
      <c r="AC219" s="169" t="str">
        <f t="shared" si="134"/>
        <v>March</v>
      </c>
      <c r="AD219" s="169" t="str">
        <f t="shared" si="134"/>
        <v>April</v>
      </c>
      <c r="AE219" s="169" t="str">
        <f t="shared" si="134"/>
        <v>May</v>
      </c>
      <c r="AF219" s="169" t="str">
        <f t="shared" si="134"/>
        <v>June</v>
      </c>
      <c r="AG219" s="169" t="str">
        <f t="shared" si="134"/>
        <v>July</v>
      </c>
      <c r="AH219" s="169" t="str">
        <f t="shared" si="133"/>
        <v>August</v>
      </c>
    </row>
    <row r="220" spans="1:34" x14ac:dyDescent="0.25">
      <c r="A220" s="170" t="s">
        <v>31</v>
      </c>
      <c r="B220" s="103">
        <v>0.78800000000000003</v>
      </c>
      <c r="C220" s="103">
        <v>0.80600000000000005</v>
      </c>
      <c r="D220" s="103">
        <v>0.73899999999999999</v>
      </c>
      <c r="E220" s="103">
        <v>0.83399999999999996</v>
      </c>
      <c r="F220" s="103">
        <v>0.88400000000000001</v>
      </c>
      <c r="G220" s="103">
        <v>0.88400000000000001</v>
      </c>
      <c r="H220" s="103">
        <v>0.88500000000000001</v>
      </c>
      <c r="I220" s="103">
        <v>0.86499999999999999</v>
      </c>
      <c r="J220" s="103">
        <v>0.88400000000000001</v>
      </c>
      <c r="K220" s="103">
        <v>0.86599999999999999</v>
      </c>
      <c r="L220" s="103">
        <v>1.06</v>
      </c>
      <c r="M220" s="103">
        <v>0.89500000000000002</v>
      </c>
      <c r="N220" s="103">
        <v>0.90600000000000003</v>
      </c>
      <c r="O220" s="103">
        <v>0.88800000000000001</v>
      </c>
      <c r="P220" s="103">
        <v>0.82699999999999996</v>
      </c>
      <c r="Q220" s="103">
        <v>0.91100000000000003</v>
      </c>
      <c r="R220" s="103">
        <v>0.89500000000000002</v>
      </c>
      <c r="S220" s="103">
        <v>0.92100000000000004</v>
      </c>
      <c r="T220" s="103">
        <v>0.94499999999999995</v>
      </c>
      <c r="U220" s="103">
        <v>0.92700000000000005</v>
      </c>
      <c r="V220" s="103">
        <v>0.93899999999999995</v>
      </c>
      <c r="W220" s="103">
        <v>0.90300000000000002</v>
      </c>
      <c r="X220" s="103">
        <v>0.89400000000000002</v>
      </c>
      <c r="Y220" s="103">
        <v>0.89600000000000002</v>
      </c>
      <c r="Z220" s="103">
        <v>0.94099999999999995</v>
      </c>
      <c r="AA220" s="103">
        <v>0.95399999999999996</v>
      </c>
      <c r="AB220" s="103">
        <v>0.96699999999999997</v>
      </c>
      <c r="AC220" s="103">
        <v>0.90700000000000003</v>
      </c>
      <c r="AD220" s="103">
        <v>0.90700000000000003</v>
      </c>
      <c r="AE220" s="103">
        <v>0.91900000000000004</v>
      </c>
      <c r="AF220" s="103">
        <v>0.85699999999999998</v>
      </c>
      <c r="AG220" s="103">
        <v>0.77900000000000003</v>
      </c>
      <c r="AH220" s="103">
        <v>0.67700000000000005</v>
      </c>
    </row>
    <row r="221" spans="1:34" x14ac:dyDescent="0.25">
      <c r="A221" s="170" t="s">
        <v>32</v>
      </c>
      <c r="B221" s="103">
        <v>0.871</v>
      </c>
      <c r="C221" s="103">
        <v>0.751</v>
      </c>
      <c r="D221" s="103">
        <v>0.70699999999999996</v>
      </c>
      <c r="E221" s="103">
        <v>0.82099999999999995</v>
      </c>
      <c r="F221" s="103">
        <v>0.85</v>
      </c>
      <c r="G221" s="103">
        <v>0.76500000000000001</v>
      </c>
      <c r="H221" s="103">
        <v>0.82</v>
      </c>
      <c r="I221" s="103">
        <v>0.78</v>
      </c>
      <c r="J221" s="103">
        <v>0.73899999999999999</v>
      </c>
      <c r="K221" s="103">
        <v>0.76600000000000001</v>
      </c>
      <c r="L221" s="103">
        <v>0.91</v>
      </c>
      <c r="M221" s="103">
        <v>0.93</v>
      </c>
      <c r="N221" s="103">
        <v>0.80400000000000005</v>
      </c>
      <c r="O221" s="103">
        <v>0.89700000000000002</v>
      </c>
      <c r="P221" s="103">
        <v>0.86399999999999999</v>
      </c>
      <c r="Q221" s="103">
        <v>0.91</v>
      </c>
      <c r="R221" s="103">
        <v>0.93799999999999994</v>
      </c>
      <c r="S221" s="103">
        <v>0.88500000000000001</v>
      </c>
      <c r="T221" s="103">
        <v>0.91500000000000004</v>
      </c>
      <c r="U221" s="103">
        <v>0.93400000000000005</v>
      </c>
      <c r="V221" s="103">
        <v>0.82899999999999996</v>
      </c>
      <c r="W221" s="103">
        <v>0.80900000000000005</v>
      </c>
      <c r="X221" s="103">
        <v>0.79100000000000004</v>
      </c>
      <c r="Y221" s="103">
        <v>0.74199999999999999</v>
      </c>
      <c r="Z221" s="103">
        <v>0.79800000000000004</v>
      </c>
      <c r="AA221" s="103">
        <v>0.68100000000000005</v>
      </c>
      <c r="AB221" s="103">
        <v>0.72899999999999998</v>
      </c>
      <c r="AC221" s="103">
        <v>0.7</v>
      </c>
      <c r="AD221" s="103">
        <v>0.86399999999999999</v>
      </c>
      <c r="AE221" s="103">
        <v>0.84199999999999997</v>
      </c>
      <c r="AF221" s="103">
        <v>0.52100000000000002</v>
      </c>
      <c r="AG221" s="103">
        <v>0.88200000000000001</v>
      </c>
      <c r="AH221" s="103">
        <v>0.88200000000000001</v>
      </c>
    </row>
    <row r="222" spans="1:34" x14ac:dyDescent="0.25">
      <c r="A222" s="170" t="s">
        <v>33</v>
      </c>
      <c r="B222" s="103">
        <v>0.87</v>
      </c>
      <c r="C222" s="103">
        <v>0.90100000000000002</v>
      </c>
      <c r="D222" s="103">
        <v>0.81200000000000006</v>
      </c>
      <c r="E222" s="103">
        <v>0.89600000000000002</v>
      </c>
      <c r="F222" s="103">
        <v>0.95799999999999996</v>
      </c>
      <c r="G222" s="103">
        <v>0.96799999999999997</v>
      </c>
      <c r="H222" s="103">
        <v>0.97299999999999998</v>
      </c>
      <c r="I222" s="103">
        <v>0.94499999999999995</v>
      </c>
      <c r="J222" s="103">
        <v>0.95199999999999996</v>
      </c>
      <c r="K222" s="103">
        <v>0.89600000000000002</v>
      </c>
      <c r="L222" s="103">
        <v>0.86399999999999999</v>
      </c>
      <c r="M222" s="103">
        <v>0.97499999999999998</v>
      </c>
      <c r="N222" s="103">
        <v>0.99099999999999999</v>
      </c>
      <c r="O222" s="103">
        <v>0.96399999999999997</v>
      </c>
      <c r="P222" s="103">
        <v>0.95699999999999996</v>
      </c>
      <c r="Q222" s="103">
        <v>0.93799999999999994</v>
      </c>
      <c r="R222" s="103">
        <v>0.96599999999999997</v>
      </c>
      <c r="S222" s="103">
        <v>0.96599999999999997</v>
      </c>
      <c r="T222" s="103">
        <v>0.97099999999999997</v>
      </c>
      <c r="U222" s="103">
        <v>0.95599999999999996</v>
      </c>
      <c r="V222" s="103">
        <v>0.96899999999999997</v>
      </c>
      <c r="W222" s="103">
        <v>0.97899999999999998</v>
      </c>
      <c r="X222" s="103">
        <v>0.98599999999999999</v>
      </c>
      <c r="Y222" s="103">
        <v>0.95299999999999996</v>
      </c>
      <c r="Z222" s="103">
        <v>1.006</v>
      </c>
      <c r="AA222" s="103">
        <v>1.004</v>
      </c>
      <c r="AB222" s="103">
        <v>0.99099999999999999</v>
      </c>
      <c r="AC222" s="103">
        <v>1.0049999999999999</v>
      </c>
      <c r="AD222" s="103">
        <v>0.98799999999999999</v>
      </c>
      <c r="AE222" s="103">
        <v>0.98399999999999999</v>
      </c>
      <c r="AF222" s="103">
        <v>0.84599999999999997</v>
      </c>
      <c r="AG222" s="103">
        <v>0.872</v>
      </c>
      <c r="AH222" s="103">
        <v>0.84799999999999998</v>
      </c>
    </row>
    <row r="223" spans="1:34" x14ac:dyDescent="0.25">
      <c r="A223" s="170" t="s">
        <v>34</v>
      </c>
      <c r="B223" s="103">
        <v>0.90600000000000003</v>
      </c>
      <c r="C223" s="103">
        <v>0.86399999999999999</v>
      </c>
      <c r="D223" s="103">
        <v>0.84199999999999997</v>
      </c>
      <c r="E223" s="103">
        <v>0.83499999999999996</v>
      </c>
      <c r="F223" s="103">
        <v>0.82299999999999995</v>
      </c>
      <c r="G223" s="103">
        <v>0.84199999999999997</v>
      </c>
      <c r="H223" s="103">
        <v>0.76300000000000001</v>
      </c>
      <c r="I223" s="103">
        <v>0.83099999999999996</v>
      </c>
      <c r="J223" s="103">
        <v>0.81799999999999995</v>
      </c>
      <c r="K223" s="103">
        <v>0.81499999999999995</v>
      </c>
      <c r="L223" s="103">
        <v>0.79300000000000004</v>
      </c>
      <c r="M223" s="103">
        <v>0.88700000000000001</v>
      </c>
      <c r="N223" s="103">
        <v>0.87</v>
      </c>
      <c r="O223" s="103">
        <v>0.88400000000000001</v>
      </c>
      <c r="P223" s="103">
        <v>0.93899999999999995</v>
      </c>
      <c r="Q223" s="103">
        <v>0.92400000000000004</v>
      </c>
      <c r="R223" s="103">
        <v>0.872</v>
      </c>
      <c r="S223" s="103">
        <v>0.85599999999999998</v>
      </c>
      <c r="T223" s="103">
        <v>0.91200000000000003</v>
      </c>
      <c r="U223" s="103">
        <v>0.872</v>
      </c>
      <c r="V223" s="103">
        <v>0.876</v>
      </c>
      <c r="W223" s="103">
        <v>1.022</v>
      </c>
      <c r="X223" s="103">
        <v>0.89700000000000002</v>
      </c>
      <c r="Y223" s="103">
        <v>0.85199999999999998</v>
      </c>
      <c r="Z223" s="103">
        <v>0.89600000000000002</v>
      </c>
      <c r="AA223" s="103">
        <v>0.84199999999999997</v>
      </c>
      <c r="AB223" s="103">
        <v>0.85199999999999998</v>
      </c>
      <c r="AC223" s="103">
        <v>0.89200000000000002</v>
      </c>
      <c r="AD223" s="103">
        <v>0.86499999999999999</v>
      </c>
      <c r="AE223" s="103">
        <v>0.91700000000000004</v>
      </c>
      <c r="AF223" s="103">
        <v>0.93</v>
      </c>
      <c r="AG223" s="103">
        <v>0.97199999999999998</v>
      </c>
      <c r="AH223" s="103">
        <v>0.91700000000000004</v>
      </c>
    </row>
    <row r="224" spans="1:34" x14ac:dyDescent="0.25">
      <c r="A224" s="171" t="s">
        <v>142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</row>
    <row r="225" spans="1:34" x14ac:dyDescent="0.25">
      <c r="A225" s="172" t="s">
        <v>143</v>
      </c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</row>
    <row r="230" spans="1:34" x14ac:dyDescent="0.25">
      <c r="A230" s="168" t="s">
        <v>331</v>
      </c>
      <c r="B230" s="169">
        <f t="shared" ref="B230:G230" si="135">B222</f>
        <v>0.87</v>
      </c>
      <c r="C230" s="169">
        <f t="shared" si="135"/>
        <v>0.90100000000000002</v>
      </c>
      <c r="D230" s="169">
        <f t="shared" si="135"/>
        <v>0.81200000000000006</v>
      </c>
      <c r="E230" s="169">
        <f t="shared" si="135"/>
        <v>0.89600000000000002</v>
      </c>
      <c r="F230" s="169">
        <f t="shared" si="135"/>
        <v>0.95799999999999996</v>
      </c>
      <c r="G230" s="169">
        <f t="shared" si="135"/>
        <v>0.96799999999999997</v>
      </c>
      <c r="H230" s="169" t="str">
        <f>H219</f>
        <v>June</v>
      </c>
      <c r="I230" s="169" t="str">
        <f t="shared" ref="I230:V230" si="136">I219</f>
        <v>July</v>
      </c>
      <c r="J230" s="169" t="str">
        <f t="shared" si="136"/>
        <v>August</v>
      </c>
      <c r="K230" s="169" t="str">
        <f t="shared" si="136"/>
        <v>September</v>
      </c>
      <c r="L230" s="169" t="str">
        <f t="shared" si="136"/>
        <v>October</v>
      </c>
      <c r="M230" s="169" t="str">
        <f t="shared" si="136"/>
        <v>November</v>
      </c>
      <c r="N230" s="169" t="str">
        <f t="shared" si="136"/>
        <v>December</v>
      </c>
      <c r="O230" s="169" t="str">
        <f t="shared" si="136"/>
        <v>January</v>
      </c>
      <c r="P230" s="169" t="str">
        <f t="shared" si="136"/>
        <v>February</v>
      </c>
      <c r="Q230" s="169" t="str">
        <f t="shared" si="136"/>
        <v>March</v>
      </c>
      <c r="R230" s="169" t="str">
        <f t="shared" si="136"/>
        <v>April</v>
      </c>
      <c r="S230" s="169" t="str">
        <f t="shared" si="136"/>
        <v>May</v>
      </c>
      <c r="T230" s="169" t="str">
        <f t="shared" ref="T230:U230" si="137">T219</f>
        <v>June</v>
      </c>
      <c r="U230" s="169" t="str">
        <f t="shared" si="137"/>
        <v>July</v>
      </c>
      <c r="V230" s="169" t="str">
        <f t="shared" si="136"/>
        <v>August</v>
      </c>
      <c r="W230" s="169" t="str">
        <f t="shared" ref="W230:AH230" si="138">W219</f>
        <v>September</v>
      </c>
      <c r="X230" s="169" t="str">
        <f t="shared" ref="X230:AG230" si="139">X219</f>
        <v>October</v>
      </c>
      <c r="Y230" s="169" t="str">
        <f t="shared" si="139"/>
        <v>November</v>
      </c>
      <c r="Z230" s="169" t="str">
        <f t="shared" si="139"/>
        <v>December</v>
      </c>
      <c r="AA230" s="169" t="str">
        <f t="shared" si="139"/>
        <v xml:space="preserve">January </v>
      </c>
      <c r="AB230" s="169" t="str">
        <f t="shared" si="139"/>
        <v>February</v>
      </c>
      <c r="AC230" s="169" t="str">
        <f t="shared" si="139"/>
        <v>March</v>
      </c>
      <c r="AD230" s="169" t="str">
        <f t="shared" si="139"/>
        <v>April</v>
      </c>
      <c r="AE230" s="169" t="str">
        <f t="shared" si="139"/>
        <v>May</v>
      </c>
      <c r="AF230" s="169" t="str">
        <f t="shared" si="139"/>
        <v>June</v>
      </c>
      <c r="AG230" s="169" t="str">
        <f t="shared" si="139"/>
        <v>July</v>
      </c>
      <c r="AH230" s="169" t="str">
        <f t="shared" si="138"/>
        <v>August</v>
      </c>
    </row>
    <row r="231" spans="1:34" x14ac:dyDescent="0.25">
      <c r="A231" s="170" t="s">
        <v>31</v>
      </c>
      <c r="B231" s="103">
        <v>0.78800000000000003</v>
      </c>
      <c r="C231" s="103">
        <v>0.80600000000000005</v>
      </c>
      <c r="D231" s="103">
        <v>0.73899999999999999</v>
      </c>
      <c r="E231" s="103">
        <v>0.83399999999999996</v>
      </c>
      <c r="F231" s="103">
        <v>0.88400000000000001</v>
      </c>
      <c r="G231" s="103">
        <v>0.88400000000000001</v>
      </c>
      <c r="H231" s="210">
        <f>AVERAGE(H4,H12,H20,H28,H36,H44,H52,H60,H68,H76,H84,H92,H100,H108,H116,H124,H140,H148,H156,H164,H172,H180,H196,H204,H212)</f>
        <v>0.80864000000000003</v>
      </c>
      <c r="I231" s="210">
        <f t="shared" ref="I231:V231" si="140">AVERAGE(I4,I12,I20,I28,I36,I44,I52,I60,I68,I76,I84,I92,I100,I108,I116,I124,I140,I148,I156,I164,I172,I180,I196,I204,I212)</f>
        <v>0.77167999999999992</v>
      </c>
      <c r="J231" s="210">
        <f t="shared" si="140"/>
        <v>0.78276000000000012</v>
      </c>
      <c r="K231" s="210">
        <f t="shared" si="140"/>
        <v>0.79760000000000009</v>
      </c>
      <c r="L231" s="210">
        <f t="shared" si="140"/>
        <v>0.81815999999999989</v>
      </c>
      <c r="M231" s="210">
        <f t="shared" si="140"/>
        <v>0.85752000000000006</v>
      </c>
      <c r="N231" s="210">
        <f t="shared" si="140"/>
        <v>0.82440000000000013</v>
      </c>
      <c r="O231" s="210">
        <f t="shared" si="140"/>
        <v>0.82216000000000011</v>
      </c>
      <c r="P231" s="210">
        <f t="shared" si="140"/>
        <v>0.77532000000000001</v>
      </c>
      <c r="Q231" s="210">
        <f t="shared" si="140"/>
        <v>0.83440000000000003</v>
      </c>
      <c r="R231" s="210">
        <f t="shared" si="140"/>
        <v>0.84707599999999994</v>
      </c>
      <c r="S231" s="210">
        <f t="shared" si="140"/>
        <v>0.88052000000000008</v>
      </c>
      <c r="T231" s="210">
        <f t="shared" ref="T231:U231" si="141">AVERAGE(T4,T12,T20,T28,T36,T44,T52,T60,T68,T76,T84,T92,T100,T108,T116,T124,T140,T148,T156,T164,T172,T180,T196,T204,T212)</f>
        <v>0.88623999999999992</v>
      </c>
      <c r="U231" s="210">
        <f t="shared" si="141"/>
        <v>0.90228000000000019</v>
      </c>
      <c r="V231" s="210">
        <f t="shared" si="140"/>
        <v>0.89575999999999989</v>
      </c>
      <c r="W231" s="210">
        <f t="shared" ref="W231:AH231" si="142">AVERAGE(W4,W12,W20,W28,W36,W44,W52,W60,W68,W76,W84,W92,W100,W108,W116,W124,W140,W148,W156,W164,W172,W180,W196,W204,W212)</f>
        <v>0.89044000000000001</v>
      </c>
      <c r="X231" s="210">
        <f t="shared" ref="X231:AG231" si="143">AVERAGE(X4,X12,X20,X28,X36,X44,X52,X60,X68,X76,X84,X92,X100,X108,X116,X124,X140,X148,X156,X164,X172,X180,X196,X204,X212)</f>
        <v>0.90716000000000008</v>
      </c>
      <c r="Y231" s="210">
        <f t="shared" si="143"/>
        <v>0.9330400000000002</v>
      </c>
      <c r="Z231" s="210">
        <f t="shared" si="143"/>
        <v>0.92519999999999991</v>
      </c>
      <c r="AA231" s="210">
        <f t="shared" si="143"/>
        <v>0.93672000000000011</v>
      </c>
      <c r="AB231" s="210">
        <f t="shared" si="143"/>
        <v>0.92692000000000008</v>
      </c>
      <c r="AC231" s="210">
        <f t="shared" si="143"/>
        <v>0.95283999999999991</v>
      </c>
      <c r="AD231" s="210">
        <f t="shared" si="143"/>
        <v>0.92383999999999988</v>
      </c>
      <c r="AE231" s="210">
        <f t="shared" si="143"/>
        <v>0.88864000000000032</v>
      </c>
      <c r="AF231" s="210">
        <f t="shared" si="143"/>
        <v>0.87663999999999975</v>
      </c>
      <c r="AG231" s="210">
        <f t="shared" si="143"/>
        <v>0.86335999999999968</v>
      </c>
      <c r="AH231" s="210">
        <f t="shared" si="142"/>
        <v>0.83896000000000004</v>
      </c>
    </row>
    <row r="232" spans="1:34" x14ac:dyDescent="0.25">
      <c r="A232" s="170" t="s">
        <v>32</v>
      </c>
      <c r="B232" s="103">
        <v>0.871</v>
      </c>
      <c r="C232" s="103">
        <v>0.751</v>
      </c>
      <c r="D232" s="103">
        <v>0.70699999999999996</v>
      </c>
      <c r="E232" s="103">
        <v>0.82099999999999995</v>
      </c>
      <c r="F232" s="103">
        <v>0.85</v>
      </c>
      <c r="G232" s="103">
        <v>0.76500000000000001</v>
      </c>
      <c r="H232" s="210">
        <f t="shared" ref="H232:V233" si="144">AVERAGE(H5,H13,H21,H29,H37,H45,H53,H61,H69,H77,H85,H93,H101,H109,H117,H125,H141,H149,H157,H165,H173,H181,H197,H205,H213)</f>
        <v>0.7375600000000001</v>
      </c>
      <c r="I232" s="210">
        <f t="shared" si="144"/>
        <v>0.73436000000000012</v>
      </c>
      <c r="J232" s="210">
        <f t="shared" si="144"/>
        <v>0.72388000000000008</v>
      </c>
      <c r="K232" s="210">
        <f t="shared" si="144"/>
        <v>0.72455999999999987</v>
      </c>
      <c r="L232" s="210">
        <f t="shared" si="144"/>
        <v>0.82080000000000009</v>
      </c>
      <c r="M232" s="210">
        <f t="shared" si="144"/>
        <v>0.8073999999999999</v>
      </c>
      <c r="N232" s="210">
        <f t="shared" si="144"/>
        <v>0.77544000000000013</v>
      </c>
      <c r="O232" s="210">
        <f t="shared" si="144"/>
        <v>0.79539999999999988</v>
      </c>
      <c r="P232" s="210">
        <f t="shared" si="144"/>
        <v>0.81812000000000007</v>
      </c>
      <c r="Q232" s="210">
        <f t="shared" si="144"/>
        <v>0.82511999999999996</v>
      </c>
      <c r="R232" s="210">
        <f t="shared" si="144"/>
        <v>0.81077199999999994</v>
      </c>
      <c r="S232" s="210">
        <f t="shared" si="144"/>
        <v>0.84119999999999995</v>
      </c>
      <c r="T232" s="210">
        <f t="shared" ref="T232:U232" si="145">AVERAGE(T5,T13,T21,T29,T37,T45,T53,T61,T69,T77,T85,T93,T101,T109,T117,T125,T141,T149,T157,T165,T173,T181,T197,T205,T213)</f>
        <v>0.85960000000000003</v>
      </c>
      <c r="U232" s="210">
        <f t="shared" si="145"/>
        <v>0.86443999999999988</v>
      </c>
      <c r="V232" s="210">
        <f t="shared" si="144"/>
        <v>0.84619999999999995</v>
      </c>
      <c r="W232" s="210">
        <f t="shared" ref="W232:AH232" si="146">AVERAGE(W5,W13,W21,W29,W37,W45,W53,W61,W69,W77,W85,W93,W101,W109,W117,W125,W141,W149,W157,W165,W173,W181,W197,W205,W213)</f>
        <v>0.84179999999999988</v>
      </c>
      <c r="X232" s="210">
        <f t="shared" ref="X232:AG232" si="147">AVERAGE(X5,X13,X21,X29,X37,X45,X53,X61,X69,X77,X85,X93,X101,X109,X117,X125,X141,X149,X157,X165,X173,X181,X197,X205,X213)</f>
        <v>0.89599999999999969</v>
      </c>
      <c r="Y232" s="210">
        <f t="shared" si="147"/>
        <v>0.85750019417475754</v>
      </c>
      <c r="Z232" s="210">
        <f t="shared" si="147"/>
        <v>0.89960000000000018</v>
      </c>
      <c r="AA232" s="210">
        <f t="shared" si="147"/>
        <v>0.92303999999999975</v>
      </c>
      <c r="AB232" s="210">
        <f t="shared" si="147"/>
        <v>0.92711999999999994</v>
      </c>
      <c r="AC232" s="210">
        <f t="shared" si="147"/>
        <v>0.8803200000000001</v>
      </c>
      <c r="AD232" s="210">
        <f t="shared" si="147"/>
        <v>0.89444000000000001</v>
      </c>
      <c r="AE232" s="210">
        <f t="shared" si="147"/>
        <v>0.89807999999999988</v>
      </c>
      <c r="AF232" s="210">
        <f t="shared" si="147"/>
        <v>0.85539999999999994</v>
      </c>
      <c r="AG232" s="210">
        <f t="shared" si="147"/>
        <v>0.8252799999999999</v>
      </c>
      <c r="AH232" s="210">
        <f t="shared" si="146"/>
        <v>0.81683999999999979</v>
      </c>
    </row>
    <row r="233" spans="1:34" x14ac:dyDescent="0.25">
      <c r="A233" s="170" t="s">
        <v>33</v>
      </c>
      <c r="B233" s="103">
        <v>0.87</v>
      </c>
      <c r="C233" s="103">
        <v>0.90100000000000002</v>
      </c>
      <c r="D233" s="103">
        <v>0.81200000000000006</v>
      </c>
      <c r="E233" s="103">
        <v>0.89600000000000002</v>
      </c>
      <c r="F233" s="103">
        <v>0.95799999999999996</v>
      </c>
      <c r="G233" s="103">
        <v>0.96799999999999997</v>
      </c>
      <c r="H233" s="210">
        <f t="shared" si="144"/>
        <v>0.91801199999999994</v>
      </c>
      <c r="I233" s="210">
        <f t="shared" si="144"/>
        <v>0.93680000000000008</v>
      </c>
      <c r="J233" s="210">
        <f t="shared" si="144"/>
        <v>0.92</v>
      </c>
      <c r="K233" s="210">
        <f t="shared" si="144"/>
        <v>0.9366000000000001</v>
      </c>
      <c r="L233" s="210">
        <f t="shared" si="144"/>
        <v>0.96148000000000011</v>
      </c>
      <c r="M233" s="210">
        <f t="shared" si="144"/>
        <v>0.9708</v>
      </c>
      <c r="N233" s="210">
        <f t="shared" si="144"/>
        <v>0.96483999999999992</v>
      </c>
      <c r="O233" s="210">
        <f t="shared" si="144"/>
        <v>0.94220000000000037</v>
      </c>
      <c r="P233" s="210">
        <f t="shared" si="144"/>
        <v>0.94016000000000011</v>
      </c>
      <c r="Q233" s="210">
        <f t="shared" si="144"/>
        <v>0.93328</v>
      </c>
      <c r="R233" s="210">
        <f t="shared" si="144"/>
        <v>0.94763999999999982</v>
      </c>
      <c r="S233" s="210">
        <f t="shared" si="144"/>
        <v>0.95095999999999981</v>
      </c>
      <c r="T233" s="210">
        <f t="shared" ref="T233:U233" si="148">AVERAGE(T6,T14,T22,T30,T38,T46,T54,T62,T70,T78,T86,T94,T102,T110,T118,T126,T142,T150,T158,T166,T174,T182,T198,T206,T214)</f>
        <v>0.97711999999999999</v>
      </c>
      <c r="U233" s="210">
        <f t="shared" si="148"/>
        <v>0.9794400000000002</v>
      </c>
      <c r="V233" s="210">
        <f t="shared" si="144"/>
        <v>0.94856000000000007</v>
      </c>
      <c r="W233" s="210">
        <f t="shared" ref="W233:AH233" si="149">AVERAGE(W6,W14,W22,W30,W38,W46,W54,W62,W70,W78,W86,W94,W102,W110,W118,W126,W142,W150,W158,W166,W174,W182,W198,W206,W214)</f>
        <v>0.9512400000000002</v>
      </c>
      <c r="X233" s="210">
        <f t="shared" ref="X233:AG233" si="150">AVERAGE(X6,X14,X22,X30,X38,X46,X54,X62,X70,X78,X86,X94,X102,X110,X118,X126,X142,X150,X158,X166,X174,X182,X198,X206,X214)</f>
        <v>0.97384000000000004</v>
      </c>
      <c r="Y233" s="210">
        <f t="shared" si="150"/>
        <v>0.96843999999999997</v>
      </c>
      <c r="Z233" s="210">
        <f t="shared" si="150"/>
        <v>0.97215999999999991</v>
      </c>
      <c r="AA233" s="210">
        <f t="shared" si="150"/>
        <v>0.99499999999999966</v>
      </c>
      <c r="AB233" s="210">
        <f t="shared" si="150"/>
        <v>1.0036400000000001</v>
      </c>
      <c r="AC233" s="210">
        <f t="shared" si="150"/>
        <v>0.99116000000000015</v>
      </c>
      <c r="AD233" s="210">
        <f t="shared" si="150"/>
        <v>0.96820000000000006</v>
      </c>
      <c r="AE233" s="210">
        <f t="shared" si="150"/>
        <v>0.96164000000000016</v>
      </c>
      <c r="AF233" s="210">
        <f t="shared" si="150"/>
        <v>0.89491999999999972</v>
      </c>
      <c r="AG233" s="210">
        <f t="shared" si="150"/>
        <v>0.93905600000000011</v>
      </c>
      <c r="AH233" s="210">
        <f t="shared" si="149"/>
        <v>0.91843999999999981</v>
      </c>
    </row>
    <row r="234" spans="1:34" x14ac:dyDescent="0.25">
      <c r="A234" s="170" t="s">
        <v>34</v>
      </c>
      <c r="B234" s="103">
        <v>0.90600000000000003</v>
      </c>
      <c r="C234" s="103">
        <v>0.86399999999999999</v>
      </c>
      <c r="D234" s="103">
        <v>0.84199999999999997</v>
      </c>
      <c r="E234" s="103">
        <v>0.83499999999999996</v>
      </c>
      <c r="F234" s="103">
        <v>0.82299999999999995</v>
      </c>
      <c r="G234" s="103">
        <v>0.84199999999999997</v>
      </c>
      <c r="H234" s="210">
        <f>AVERAGE(H7,H15,H23,H31,H39,H47,H55,H63,H71,H79,H87,H95,H103,H111,H119,H127,H143,H151,H159,H167,H175,H183,H199,H207,H215)</f>
        <v>0.89319999999999988</v>
      </c>
      <c r="I234" s="210">
        <f t="shared" ref="I234:V234" si="151">AVERAGE(I7,I15,I23,I31,I39,I47,I55,I63,I71,I79,I87,I95,I103,I111,I119,I127,I143,I151,I159,I167,I175,I183,I199,I207,I215)</f>
        <v>0.88436000000000003</v>
      </c>
      <c r="J234" s="210">
        <f t="shared" si="151"/>
        <v>0.89236000000000015</v>
      </c>
      <c r="K234" s="210">
        <f t="shared" si="151"/>
        <v>0.89631999999999989</v>
      </c>
      <c r="L234" s="210">
        <f t="shared" si="151"/>
        <v>0.874004</v>
      </c>
      <c r="M234" s="210">
        <f t="shared" si="151"/>
        <v>0.88251999999999997</v>
      </c>
      <c r="N234" s="210">
        <f t="shared" si="151"/>
        <v>0.84632000000000007</v>
      </c>
      <c r="O234" s="210">
        <f t="shared" si="151"/>
        <v>0.8590000000000001</v>
      </c>
      <c r="P234" s="210">
        <f t="shared" si="151"/>
        <v>0.88988000000000023</v>
      </c>
      <c r="Q234" s="210">
        <f t="shared" si="151"/>
        <v>0.87392000000000014</v>
      </c>
      <c r="R234" s="210">
        <f>AVERAGE(R7,R15,R23,R31,R39,R47,R55,R63,R71,R79,R87,R95,R103,R111,R119,R127,R143,R151,R159,R167,R175,R183,R199,R207,R215)</f>
        <v>0.90772000000000008</v>
      </c>
      <c r="S234" s="210">
        <f t="shared" si="151"/>
        <v>0.85727999999999993</v>
      </c>
      <c r="T234" s="210">
        <f t="shared" ref="T234:U234" si="152">AVERAGE(T7,T15,T23,T31,T39,T47,T55,T63,T71,T79,T87,T95,T103,T111,T119,T127,T143,T151,T159,T167,T175,T183,T199,T207,T215)</f>
        <v>0.90064000000000011</v>
      </c>
      <c r="U234" s="210">
        <f t="shared" si="152"/>
        <v>0.90916000000000008</v>
      </c>
      <c r="V234" s="210">
        <f t="shared" si="151"/>
        <v>0.90507999999999977</v>
      </c>
      <c r="W234" s="210">
        <f t="shared" ref="W234:AH234" si="153">AVERAGE(W7,W15,W23,W31,W39,W47,W55,W63,W71,W79,W87,W95,W103,W111,W119,W127,W143,W151,W159,W167,W175,W183,W199,W207,W215)</f>
        <v>1.0165200000000001</v>
      </c>
      <c r="X234" s="210">
        <f t="shared" ref="X234:AG234" si="154">AVERAGE(X7,X15,X23,X31,X39,X47,X55,X63,X71,X79,X87,X95,X103,X111,X119,X127,X143,X151,X159,X167,X175,X183,X199,X207,X215)</f>
        <v>0.9585999999999999</v>
      </c>
      <c r="Y234" s="210">
        <f t="shared" si="154"/>
        <v>0.97119999999999995</v>
      </c>
      <c r="Z234" s="210">
        <f t="shared" si="154"/>
        <v>0.90235999999999994</v>
      </c>
      <c r="AA234" s="210">
        <f t="shared" si="154"/>
        <v>1.0381199999999999</v>
      </c>
      <c r="AB234" s="210">
        <f t="shared" si="154"/>
        <v>1.0345199999999999</v>
      </c>
      <c r="AC234" s="210">
        <f t="shared" si="154"/>
        <v>1.0195599999999998</v>
      </c>
      <c r="AD234" s="210">
        <f t="shared" si="154"/>
        <v>0.98995999999999995</v>
      </c>
      <c r="AE234" s="210">
        <f t="shared" si="154"/>
        <v>1.0112400000000004</v>
      </c>
      <c r="AF234" s="210">
        <f t="shared" si="154"/>
        <v>0.96507999999999994</v>
      </c>
      <c r="AG234" s="210">
        <f t="shared" si="154"/>
        <v>0.9526</v>
      </c>
      <c r="AH234" s="210">
        <f t="shared" si="153"/>
        <v>0.92832000000000003</v>
      </c>
    </row>
    <row r="235" spans="1:34" x14ac:dyDescent="0.25">
      <c r="A235" s="171" t="s">
        <v>142</v>
      </c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</row>
    <row r="236" spans="1:34" x14ac:dyDescent="0.25">
      <c r="A236" s="172" t="s">
        <v>143</v>
      </c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</row>
  </sheetData>
  <phoneticPr fontId="68" type="noConversion"/>
  <conditionalFormatting sqref="B128:AH128 B216:AH216">
    <cfRule type="cellIs" dxfId="33" priority="62" operator="lessThan">
      <formula>#REF!</formula>
    </cfRule>
  </conditionalFormatting>
  <conditionalFormatting sqref="B224:AH224">
    <cfRule type="cellIs" dxfId="8" priority="7" operator="lessThan">
      <formula>#REF!</formula>
    </cfRule>
  </conditionalFormatting>
  <conditionalFormatting sqref="B235:AH235">
    <cfRule type="cellIs" dxfId="5" priority="3" operator="lessThan">
      <formula>#REF!</formula>
    </cfRule>
  </conditionalFormatting>
  <dataValidations count="2">
    <dataValidation operator="greaterThan" allowBlank="1" showInputMessage="1" showErrorMessage="1" sqref="A11 A19 A27 A35 A43 A51 A59 A67 A83 A131 A139 A147 A195 A91 A99 A107 A115 A123 A155 A163 A171 A179 A187 A203 A211 A3 A75 A219 A230" xr:uid="{00000000-0002-0000-0200-000000000000}"/>
    <dataValidation type="decimal" operator="greaterThanOrEqual" allowBlank="1" showInputMessage="1" showErrorMessage="1" sqref="B188:AH193 B12:AH18 B231:AH236 B196:AH201 B220:AH225 B108:AH113 B116:AH121 B204:AH209 B68:AH73 B76:AH82 B84:AH89 B156:AH161 B180:AH185 B28:AH33 B164:AH169 B172:AH177 B132:AH137 B140:AH145 B124:AH129 B100:AH105 B92:AH97 B4:AH9 B20:AH26 B36:AH41 B44:AH49 B52:AH57 B148:AH153 B60:AH65 B212:AH217" xr:uid="{00000000-0002-0000-0200-000001000000}">
      <formula1>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0" operator="greaterThanOrEqual" id="{23EA37D8-4A6C-4B79-B1B7-CE0BDC1129D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1" operator="lessThanOrEqual" id="{591AAA8C-B42D-414F-945E-38A702E5F121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B4:AH7</xm:sqref>
        </x14:conditionalFormatting>
        <x14:conditionalFormatting xmlns:xm="http://schemas.microsoft.com/office/excel/2006/main">
          <x14:cfRule type="cellIs" priority="58" operator="greaterThanOrEqual" id="{58AE2DAC-43BC-408E-9DD2-16366078A7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9" operator="lessThanOrEqual" id="{1288F84A-590D-4A16-A649-2826FC5BA09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B12:AH15</xm:sqref>
        </x14:conditionalFormatting>
        <x14:conditionalFormatting xmlns:xm="http://schemas.microsoft.com/office/excel/2006/main">
          <x14:cfRule type="cellIs" priority="56" operator="greaterThanOrEqual" id="{6C9D2F4D-0842-419B-83F1-0997660BBF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7" operator="lessThanOrEqual" id="{FD56F5B4-BBDB-4546-AFEF-BD1E426CF2F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B20:AH23</xm:sqref>
        </x14:conditionalFormatting>
        <x14:conditionalFormatting xmlns:xm="http://schemas.microsoft.com/office/excel/2006/main">
          <x14:cfRule type="cellIs" priority="54" operator="greaterThanOrEqual" id="{DC828087-85C5-4DFB-AE30-559C510C88D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5" operator="lessThanOrEqual" id="{7C0B05B6-793D-4EE4-BAAA-90CF24B59784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B28:AH31</xm:sqref>
        </x14:conditionalFormatting>
        <x14:conditionalFormatting xmlns:xm="http://schemas.microsoft.com/office/excel/2006/main">
          <x14:cfRule type="cellIs" priority="52" operator="greaterThanOrEqual" id="{D61AB345-1AF1-4619-97F8-84C41917A6D8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3" operator="lessThanOrEqual" id="{2F49B8E9-9919-4BE8-938C-AC324ADB349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B36:AH39</xm:sqref>
        </x14:conditionalFormatting>
        <x14:conditionalFormatting xmlns:xm="http://schemas.microsoft.com/office/excel/2006/main">
          <x14:cfRule type="cellIs" priority="50" operator="greaterThanOrEqual" id="{C8E82EEC-5F02-412F-BD0F-D390EB2F7277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1" operator="lessThanOrEqual" id="{BAD9F6AC-9E17-4B7F-AC96-E111A0AB7054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B44:AH47</xm:sqref>
        </x14:conditionalFormatting>
        <x14:conditionalFormatting xmlns:xm="http://schemas.microsoft.com/office/excel/2006/main">
          <x14:cfRule type="cellIs" priority="48" operator="greaterThanOrEqual" id="{4F122160-9032-431F-B8D2-9DD6DF59AB2E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9" operator="lessThanOrEqual" id="{FA560F04-B19F-43D8-8AF1-70748F719B5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B52:AH55</xm:sqref>
        </x14:conditionalFormatting>
        <x14:conditionalFormatting xmlns:xm="http://schemas.microsoft.com/office/excel/2006/main">
          <x14:cfRule type="cellIs" priority="46" operator="greaterThanOrEqual" id="{21CE3603-7C46-4CFF-BF26-BA5FF3AB602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7" operator="lessThanOrEqual" id="{76BB6FFE-7F22-47E6-99A5-3635FB43D942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B60:AH63</xm:sqref>
        </x14:conditionalFormatting>
        <x14:conditionalFormatting xmlns:xm="http://schemas.microsoft.com/office/excel/2006/main">
          <x14:cfRule type="cellIs" priority="44" operator="greaterThanOrEqual" id="{C422DE3A-19D9-43D1-A6B9-7680ACA810F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5" operator="lessThanOrEqual" id="{B5CEED20-68DE-4013-9E83-EA545EACA4BD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B68:AH71</xm:sqref>
        </x14:conditionalFormatting>
        <x14:conditionalFormatting xmlns:xm="http://schemas.microsoft.com/office/excel/2006/main">
          <x14:cfRule type="cellIs" priority="42" operator="greaterThanOrEqual" id="{182D0BF8-D45C-4241-878D-0832390327D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3" operator="lessThanOrEqual" id="{B32E3C99-9EB7-441D-BAF4-7583DE28F20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B76:AH79</xm:sqref>
        </x14:conditionalFormatting>
        <x14:conditionalFormatting xmlns:xm="http://schemas.microsoft.com/office/excel/2006/main">
          <x14:cfRule type="cellIs" priority="40" operator="greaterThanOrEqual" id="{5745CB36-EFA2-4566-868A-DAF027E35AC4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1" operator="lessThanOrEqual" id="{48B5B294-CE1B-4B06-97F1-DB3DA614896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B84:AH87</xm:sqref>
        </x14:conditionalFormatting>
        <x14:conditionalFormatting xmlns:xm="http://schemas.microsoft.com/office/excel/2006/main">
          <x14:cfRule type="cellIs" priority="8" operator="greaterThanOrEqual" id="{A0C6FD80-C121-4DC1-89E3-FEA7AAAA5EE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9" operator="lessThanOrEqual" id="{85D09E58-68B2-4DDC-BDC3-633CF40FFCDE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B92:AH95</xm:sqref>
        </x14:conditionalFormatting>
        <x14:conditionalFormatting xmlns:xm="http://schemas.microsoft.com/office/excel/2006/main">
          <x14:cfRule type="cellIs" priority="38" operator="greaterThanOrEqual" id="{8933AEDC-4659-485A-AFAB-F8356EF815D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9" operator="lessThanOrEqual" id="{74E32E41-5E1B-49A0-A835-A0986411493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B100:AH103</xm:sqref>
        </x14:conditionalFormatting>
        <x14:conditionalFormatting xmlns:xm="http://schemas.microsoft.com/office/excel/2006/main">
          <x14:cfRule type="cellIs" priority="36" operator="greaterThanOrEqual" id="{9CA74D0C-1DBA-4C36-9E52-C79E468B3879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7" operator="lessThanOrEqual" id="{27B34294-2ECD-4642-92A2-323E168F851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B108:AH111</xm:sqref>
        </x14:conditionalFormatting>
        <x14:conditionalFormatting xmlns:xm="http://schemas.microsoft.com/office/excel/2006/main">
          <x14:cfRule type="cellIs" priority="34" operator="greaterThanOrEqual" id="{90742255-B137-4574-AEF6-7DD8508A84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5" operator="lessThanOrEqual" id="{91A7501D-78BF-491B-9755-02C6E98F36A0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B116:AH119</xm:sqref>
        </x14:conditionalFormatting>
        <x14:conditionalFormatting xmlns:xm="http://schemas.microsoft.com/office/excel/2006/main">
          <x14:cfRule type="cellIs" priority="32" operator="greaterThanOrEqual" id="{0DE5D385-2CAB-4CB4-8B9A-A3CF96783911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3" operator="lessThanOrEqual" id="{AF4EC0D9-9889-4F3F-968C-E068502B26BB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B124:AH127</xm:sqref>
        </x14:conditionalFormatting>
        <x14:conditionalFormatting xmlns:xm="http://schemas.microsoft.com/office/excel/2006/main">
          <x14:cfRule type="cellIs" priority="30" operator="greaterThanOrEqual" id="{45200EC6-3E96-4E56-BD0B-CC584D42055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1" operator="lessThanOrEqual" id="{FFE23F23-674D-4F8E-B05B-BDD1D603D035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B132:AH135</xm:sqref>
        </x14:conditionalFormatting>
        <x14:conditionalFormatting xmlns:xm="http://schemas.microsoft.com/office/excel/2006/main">
          <x14:cfRule type="cellIs" priority="28" operator="greaterThanOrEqual" id="{60B9BAEF-A23C-4A05-A888-24B2A91EE57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9" operator="lessThanOrEqual" id="{61FC7F72-4132-4E6D-A6E4-894B356F689F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B140:AH143</xm:sqref>
        </x14:conditionalFormatting>
        <x14:conditionalFormatting xmlns:xm="http://schemas.microsoft.com/office/excel/2006/main">
          <x14:cfRule type="cellIs" priority="26" operator="greaterThanOrEqual" id="{54AB659D-7427-46EE-B3AA-AB94D2868D2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7" operator="lessThanOrEqual" id="{0240B65A-CBDC-4325-8660-3134A760F04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B148:AH151</xm:sqref>
        </x14:conditionalFormatting>
        <x14:conditionalFormatting xmlns:xm="http://schemas.microsoft.com/office/excel/2006/main">
          <x14:cfRule type="cellIs" priority="24" operator="greaterThanOrEqual" id="{7CE97252-0035-481F-A31E-DE135EAE22C7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5" operator="lessThanOrEqual" id="{E8DBE45F-95BE-4CC3-BB0A-668BA4ABB54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B156:AH159</xm:sqref>
        </x14:conditionalFormatting>
        <x14:conditionalFormatting xmlns:xm="http://schemas.microsoft.com/office/excel/2006/main">
          <x14:cfRule type="cellIs" priority="22" operator="greaterThanOrEqual" id="{05B3841C-CE20-4C0A-BF85-D2B39A9EE0F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3" operator="lessThanOrEqual" id="{38873B4F-98D2-40FF-8F48-F1607898D1C3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B164:AH167</xm:sqref>
        </x14:conditionalFormatting>
        <x14:conditionalFormatting xmlns:xm="http://schemas.microsoft.com/office/excel/2006/main">
          <x14:cfRule type="cellIs" priority="20" operator="greaterThanOrEqual" id="{36749C54-8389-4132-93E8-4129DB3CAD4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1" operator="lessThanOrEqual" id="{482D7579-C93C-48E2-8274-1D25FA6FEDA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B172:AH175</xm:sqref>
        </x14:conditionalFormatting>
        <x14:conditionalFormatting xmlns:xm="http://schemas.microsoft.com/office/excel/2006/main">
          <x14:cfRule type="cellIs" priority="18" operator="greaterThanOrEqual" id="{42E1F256-362E-4A54-9685-EB3B37A289A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9" operator="lessThanOrEqual" id="{68531B14-E94B-44F2-AA3E-7726F9DAEB38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B180:AH183</xm:sqref>
        </x14:conditionalFormatting>
        <x14:conditionalFormatting xmlns:xm="http://schemas.microsoft.com/office/excel/2006/main">
          <x14:cfRule type="cellIs" priority="16" operator="greaterThanOrEqual" id="{60D89A9D-31AA-4F1C-80A0-15642C2F97F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7" operator="lessThanOrEqual" id="{28221F21-FC6D-4BFC-A75B-88E47EB8F74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B188:AH191</xm:sqref>
        </x14:conditionalFormatting>
        <x14:conditionalFormatting xmlns:xm="http://schemas.microsoft.com/office/excel/2006/main">
          <x14:cfRule type="cellIs" priority="14" operator="greaterThanOrEqual" id="{539F3015-BF8B-4A62-B426-D9BC7EBFA70A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5" operator="lessThanOrEqual" id="{45EEAC8D-1969-423F-BCC9-A5C295E87A4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B196:AH199</xm:sqref>
        </x14:conditionalFormatting>
        <x14:conditionalFormatting xmlns:xm="http://schemas.microsoft.com/office/excel/2006/main">
          <x14:cfRule type="cellIs" priority="12" operator="greaterThanOrEqual" id="{0B9A4766-CB37-4F6B-9B52-9A20B7F4A9D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3" operator="lessThanOrEqual" id="{58EAA8AA-89BD-4E29-BA44-7F040F54DBF8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B204:AH207</xm:sqref>
        </x14:conditionalFormatting>
        <x14:conditionalFormatting xmlns:xm="http://schemas.microsoft.com/office/excel/2006/main">
          <x14:cfRule type="cellIs" priority="10" operator="greaterThanOrEqual" id="{146C7077-3B25-4F7B-BC3D-52CB3AC22F69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1" operator="lessThanOrEqual" id="{DE3CE8E4-A95D-4069-BF6C-FD6CCE312F2E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B212:AH215</xm:sqref>
        </x14:conditionalFormatting>
        <x14:conditionalFormatting xmlns:xm="http://schemas.microsoft.com/office/excel/2006/main">
          <x14:cfRule type="cellIs" priority="5" operator="greaterThanOrEqual" id="{54A3AC89-0937-43DA-8772-424494EFDD34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" operator="lessThanOrEqual" id="{37B1091F-898E-4FD6-B9E1-9F010BA37520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B220:AH223</xm:sqref>
        </x14:conditionalFormatting>
        <x14:conditionalFormatting xmlns:xm="http://schemas.microsoft.com/office/excel/2006/main">
          <x14:cfRule type="cellIs" priority="1" operator="greaterThanOrEqual" id="{CC56B8D7-9E6C-462E-9819-7DC308096215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" operator="lessThanOrEqual" id="{90F0BE61-DDA6-405D-B749-A86D0474B4F5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B231:AH234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300" t="s">
        <v>66</v>
      </c>
      <c r="C1" s="300"/>
      <c r="D1" s="300"/>
      <c r="E1" s="300"/>
      <c r="F1" s="300" t="s">
        <v>67</v>
      </c>
      <c r="G1" s="300"/>
      <c r="H1" s="300"/>
      <c r="I1" s="300"/>
      <c r="J1" s="295" t="s">
        <v>66</v>
      </c>
      <c r="K1" s="296"/>
      <c r="L1" s="295" t="s">
        <v>67</v>
      </c>
      <c r="M1" s="296"/>
    </row>
    <row r="2" spans="1:13" ht="18.75" customHeight="1" x14ac:dyDescent="0.25">
      <c r="A2" s="297" t="s">
        <v>0</v>
      </c>
      <c r="B2" s="299" t="s">
        <v>69</v>
      </c>
      <c r="C2" s="299"/>
      <c r="D2" s="299" t="s">
        <v>52</v>
      </c>
      <c r="E2" s="299"/>
      <c r="F2" s="299" t="s">
        <v>69</v>
      </c>
      <c r="G2" s="299"/>
      <c r="H2" s="299" t="s">
        <v>52</v>
      </c>
      <c r="I2" s="299"/>
      <c r="J2" s="299" t="s">
        <v>72</v>
      </c>
      <c r="K2" s="299" t="s">
        <v>2</v>
      </c>
      <c r="L2" s="299" t="s">
        <v>72</v>
      </c>
      <c r="M2" s="299" t="s">
        <v>2</v>
      </c>
    </row>
    <row r="3" spans="1:13" ht="112.5" x14ac:dyDescent="0.25">
      <c r="A3" s="298"/>
      <c r="B3" s="75" t="s">
        <v>73</v>
      </c>
      <c r="C3" s="75" t="s">
        <v>74</v>
      </c>
      <c r="D3" s="75" t="s">
        <v>73</v>
      </c>
      <c r="E3" s="75" t="s">
        <v>74</v>
      </c>
      <c r="F3" s="75" t="s">
        <v>73</v>
      </c>
      <c r="G3" s="75" t="s">
        <v>74</v>
      </c>
      <c r="H3" s="75" t="s">
        <v>73</v>
      </c>
      <c r="I3" s="75" t="s">
        <v>74</v>
      </c>
      <c r="J3" s="299"/>
      <c r="K3" s="299"/>
      <c r="L3" s="299"/>
      <c r="M3" s="299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57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75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76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77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54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55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78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110</v>
      </c>
      <c r="B1" s="306" t="s">
        <v>66</v>
      </c>
      <c r="C1" s="306"/>
      <c r="D1" s="306"/>
      <c r="E1" s="306"/>
      <c r="F1" s="306" t="s">
        <v>67</v>
      </c>
      <c r="G1" s="306"/>
      <c r="H1" s="306"/>
      <c r="I1" s="306"/>
      <c r="J1" s="309" t="s">
        <v>111</v>
      </c>
      <c r="K1" s="310"/>
      <c r="L1" s="310"/>
      <c r="M1" s="311"/>
      <c r="N1" s="309" t="s">
        <v>68</v>
      </c>
      <c r="O1" s="310"/>
      <c r="P1" s="310"/>
      <c r="Q1" s="310"/>
      <c r="R1" s="310"/>
      <c r="S1" s="311"/>
      <c r="T1" s="304" t="s">
        <v>66</v>
      </c>
      <c r="U1" s="312"/>
      <c r="V1" s="304" t="s">
        <v>67</v>
      </c>
      <c r="W1" s="312"/>
      <c r="X1" s="307" t="s">
        <v>111</v>
      </c>
      <c r="Y1" s="308"/>
    </row>
    <row r="2" spans="1:25" ht="18.75" customHeight="1" x14ac:dyDescent="0.25">
      <c r="A2" s="314" t="s">
        <v>0</v>
      </c>
      <c r="B2" s="303" t="s">
        <v>69</v>
      </c>
      <c r="C2" s="303"/>
      <c r="D2" s="303" t="s">
        <v>52</v>
      </c>
      <c r="E2" s="303"/>
      <c r="F2" s="303" t="s">
        <v>69</v>
      </c>
      <c r="G2" s="303"/>
      <c r="H2" s="303" t="s">
        <v>52</v>
      </c>
      <c r="I2" s="303"/>
      <c r="J2" s="304" t="s">
        <v>112</v>
      </c>
      <c r="K2" s="305"/>
      <c r="L2" s="304" t="s">
        <v>70</v>
      </c>
      <c r="M2" s="305"/>
      <c r="N2" s="301" t="s">
        <v>50</v>
      </c>
      <c r="O2" s="301" t="s">
        <v>51</v>
      </c>
      <c r="P2" s="301" t="s">
        <v>52</v>
      </c>
      <c r="Q2" s="301" t="s">
        <v>71</v>
      </c>
      <c r="R2" s="301" t="s">
        <v>70</v>
      </c>
      <c r="S2" s="301" t="s">
        <v>53</v>
      </c>
      <c r="T2" s="303" t="s">
        <v>72</v>
      </c>
      <c r="U2" s="303" t="s">
        <v>2</v>
      </c>
      <c r="V2" s="303" t="s">
        <v>72</v>
      </c>
      <c r="W2" s="303" t="s">
        <v>2</v>
      </c>
      <c r="X2" s="301" t="s">
        <v>113</v>
      </c>
      <c r="Y2" s="301" t="s">
        <v>114</v>
      </c>
    </row>
    <row r="3" spans="1:25" ht="112.5" x14ac:dyDescent="0.25">
      <c r="A3" s="315"/>
      <c r="B3" s="88" t="s">
        <v>73</v>
      </c>
      <c r="C3" s="88" t="s">
        <v>74</v>
      </c>
      <c r="D3" s="88" t="s">
        <v>73</v>
      </c>
      <c r="E3" s="88" t="s">
        <v>74</v>
      </c>
      <c r="F3" s="88" t="s">
        <v>73</v>
      </c>
      <c r="G3" s="88" t="s">
        <v>74</v>
      </c>
      <c r="H3" s="88" t="s">
        <v>73</v>
      </c>
      <c r="I3" s="88" t="s">
        <v>74</v>
      </c>
      <c r="J3" s="88" t="s">
        <v>73</v>
      </c>
      <c r="K3" s="88" t="s">
        <v>74</v>
      </c>
      <c r="L3" s="88" t="s">
        <v>73</v>
      </c>
      <c r="M3" s="88" t="s">
        <v>74</v>
      </c>
      <c r="N3" s="302"/>
      <c r="O3" s="302"/>
      <c r="P3" s="302"/>
      <c r="Q3" s="302"/>
      <c r="R3" s="302"/>
      <c r="S3" s="302"/>
      <c r="T3" s="303"/>
      <c r="U3" s="303"/>
      <c r="V3" s="303"/>
      <c r="W3" s="303"/>
      <c r="X3" s="313"/>
      <c r="Y3" s="313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61</v>
      </c>
      <c r="P4" s="86" t="s">
        <v>61</v>
      </c>
      <c r="Q4" s="86" t="s">
        <v>61</v>
      </c>
      <c r="R4" s="86" t="s">
        <v>61</v>
      </c>
      <c r="S4" s="86" t="s">
        <v>61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61</v>
      </c>
      <c r="Y4" s="90" t="s">
        <v>61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61</v>
      </c>
      <c r="P5" s="86" t="s">
        <v>61</v>
      </c>
      <c r="Q5" s="86" t="s">
        <v>61</v>
      </c>
      <c r="R5" s="86" t="s">
        <v>61</v>
      </c>
      <c r="S5" s="86" t="s">
        <v>61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61</v>
      </c>
      <c r="Y5" s="90" t="s">
        <v>61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61</v>
      </c>
      <c r="P6" s="86" t="s">
        <v>61</v>
      </c>
      <c r="Q6" s="86" t="s">
        <v>61</v>
      </c>
      <c r="R6" s="86" t="s">
        <v>61</v>
      </c>
      <c r="S6" s="86" t="s">
        <v>61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61</v>
      </c>
      <c r="Y6" s="90" t="s">
        <v>61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61</v>
      </c>
      <c r="P7" s="86" t="s">
        <v>61</v>
      </c>
      <c r="Q7" s="86" t="s">
        <v>61</v>
      </c>
      <c r="R7" s="86" t="s">
        <v>61</v>
      </c>
      <c r="S7" s="86" t="s">
        <v>61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61</v>
      </c>
      <c r="Y7" s="90" t="s">
        <v>61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61</v>
      </c>
      <c r="P8" s="86" t="s">
        <v>61</v>
      </c>
      <c r="Q8" s="86" t="s">
        <v>61</v>
      </c>
      <c r="R8" s="86" t="s">
        <v>61</v>
      </c>
      <c r="S8" s="86" t="s">
        <v>61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61</v>
      </c>
      <c r="Y8" s="90" t="s">
        <v>61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61</v>
      </c>
      <c r="P9" s="86" t="s">
        <v>61</v>
      </c>
      <c r="Q9" s="86" t="s">
        <v>61</v>
      </c>
      <c r="R9" s="86" t="s">
        <v>61</v>
      </c>
      <c r="S9" s="86" t="s">
        <v>61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61</v>
      </c>
      <c r="Y9" s="90" t="s">
        <v>61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61</v>
      </c>
      <c r="P10" s="86" t="s">
        <v>61</v>
      </c>
      <c r="Q10" s="86" t="s">
        <v>61</v>
      </c>
      <c r="R10" s="86" t="s">
        <v>61</v>
      </c>
      <c r="S10" s="86" t="s">
        <v>61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61</v>
      </c>
      <c r="Y10" s="90" t="s">
        <v>61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61</v>
      </c>
      <c r="P11" s="86" t="s">
        <v>61</v>
      </c>
      <c r="Q11" s="86" t="s">
        <v>61</v>
      </c>
      <c r="R11" s="86" t="s">
        <v>61</v>
      </c>
      <c r="S11" s="86" t="s">
        <v>61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61</v>
      </c>
      <c r="Y11" s="90" t="s">
        <v>61</v>
      </c>
    </row>
    <row r="12" spans="1:25" s="67" customFormat="1" x14ac:dyDescent="0.25">
      <c r="A12" s="82" t="s">
        <v>57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61</v>
      </c>
      <c r="P12" s="86" t="s">
        <v>61</v>
      </c>
      <c r="Q12" s="86" t="s">
        <v>61</v>
      </c>
      <c r="R12" s="86" t="s">
        <v>61</v>
      </c>
      <c r="S12" s="86" t="s">
        <v>61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61</v>
      </c>
      <c r="Y12" s="90" t="s">
        <v>61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61</v>
      </c>
      <c r="P13" s="86" t="s">
        <v>61</v>
      </c>
      <c r="Q13" s="86" t="s">
        <v>61</v>
      </c>
      <c r="R13" s="86" t="s">
        <v>61</v>
      </c>
      <c r="S13" s="86" t="s">
        <v>61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61</v>
      </c>
      <c r="Y13" s="90" t="s">
        <v>61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61</v>
      </c>
      <c r="P14" s="86" t="s">
        <v>61</v>
      </c>
      <c r="Q14" s="86" t="s">
        <v>61</v>
      </c>
      <c r="R14" s="86" t="s">
        <v>61</v>
      </c>
      <c r="S14" s="86" t="s">
        <v>61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61</v>
      </c>
      <c r="Y14" s="90" t="s">
        <v>61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61</v>
      </c>
      <c r="P15" s="86" t="s">
        <v>61</v>
      </c>
      <c r="Q15" s="86" t="s">
        <v>61</v>
      </c>
      <c r="R15" s="86" t="s">
        <v>61</v>
      </c>
      <c r="S15" s="86" t="s">
        <v>61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61</v>
      </c>
      <c r="Y15" s="90" t="s">
        <v>61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61</v>
      </c>
      <c r="P16" s="86" t="s">
        <v>61</v>
      </c>
      <c r="Q16" s="86" t="s">
        <v>61</v>
      </c>
      <c r="R16" s="86" t="s">
        <v>61</v>
      </c>
      <c r="S16" s="86" t="s">
        <v>61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61</v>
      </c>
      <c r="Y16" s="90" t="s">
        <v>61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61</v>
      </c>
      <c r="P17" s="86" t="s">
        <v>61</v>
      </c>
      <c r="Q17" s="86" t="s">
        <v>61</v>
      </c>
      <c r="R17" s="86" t="s">
        <v>61</v>
      </c>
      <c r="S17" s="86" t="s">
        <v>61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61</v>
      </c>
      <c r="Y17" s="90" t="s">
        <v>61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61</v>
      </c>
      <c r="P18" s="86" t="s">
        <v>61</v>
      </c>
      <c r="Q18" s="86" t="s">
        <v>61</v>
      </c>
      <c r="R18" s="86" t="s">
        <v>61</v>
      </c>
      <c r="S18" s="86" t="s">
        <v>61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61</v>
      </c>
      <c r="Y18" s="90" t="s">
        <v>61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61</v>
      </c>
      <c r="P19" s="86" t="s">
        <v>61</v>
      </c>
      <c r="Q19" s="86" t="s">
        <v>61</v>
      </c>
      <c r="R19" s="86" t="s">
        <v>61</v>
      </c>
      <c r="S19" s="86" t="s">
        <v>61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61</v>
      </c>
      <c r="Y19" s="90" t="s">
        <v>61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61</v>
      </c>
      <c r="P20" s="86" t="s">
        <v>61</v>
      </c>
      <c r="Q20" s="86" t="s">
        <v>61</v>
      </c>
      <c r="R20" s="86" t="s">
        <v>61</v>
      </c>
      <c r="S20" s="86" t="s">
        <v>61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61</v>
      </c>
      <c r="Y20" s="90" t="s">
        <v>61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61</v>
      </c>
      <c r="P21" s="86" t="s">
        <v>61</v>
      </c>
      <c r="Q21" s="86" t="s">
        <v>61</v>
      </c>
      <c r="R21" s="86" t="s">
        <v>61</v>
      </c>
      <c r="S21" s="86" t="s">
        <v>61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61</v>
      </c>
      <c r="Y21" s="90" t="s">
        <v>61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61</v>
      </c>
      <c r="P22" s="86" t="s">
        <v>61</v>
      </c>
      <c r="Q22" s="86" t="s">
        <v>61</v>
      </c>
      <c r="R22" s="86" t="s">
        <v>61</v>
      </c>
      <c r="S22" s="86" t="s">
        <v>61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61</v>
      </c>
      <c r="Y22" s="90" t="s">
        <v>61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61</v>
      </c>
      <c r="P23" s="86" t="s">
        <v>61</v>
      </c>
      <c r="Q23" s="86" t="s">
        <v>61</v>
      </c>
      <c r="R23" s="86" t="s">
        <v>61</v>
      </c>
      <c r="S23" s="86" t="s">
        <v>61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61</v>
      </c>
      <c r="Y23" s="90" t="s">
        <v>61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61</v>
      </c>
      <c r="P24" s="86" t="s">
        <v>61</v>
      </c>
      <c r="Q24" s="86" t="s">
        <v>61</v>
      </c>
      <c r="R24" s="86" t="s">
        <v>61</v>
      </c>
      <c r="S24" s="86" t="s">
        <v>61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61</v>
      </c>
      <c r="Y24" s="90" t="s">
        <v>61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61</v>
      </c>
      <c r="P25" s="86" t="s">
        <v>61</v>
      </c>
      <c r="Q25" s="86" t="s">
        <v>61</v>
      </c>
      <c r="R25" s="86" t="s">
        <v>61</v>
      </c>
      <c r="S25" s="86" t="s">
        <v>61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61</v>
      </c>
      <c r="Y25" s="90" t="s">
        <v>61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61</v>
      </c>
      <c r="P26" s="86" t="s">
        <v>61</v>
      </c>
      <c r="Q26" s="86" t="s">
        <v>61</v>
      </c>
      <c r="R26" s="86" t="s">
        <v>61</v>
      </c>
      <c r="S26" s="86" t="s">
        <v>61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61</v>
      </c>
      <c r="Y26" s="90" t="s">
        <v>61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61</v>
      </c>
      <c r="P27" s="86" t="s">
        <v>61</v>
      </c>
      <c r="Q27" s="86" t="s">
        <v>61</v>
      </c>
      <c r="R27" s="86" t="s">
        <v>61</v>
      </c>
      <c r="S27" s="86" t="s">
        <v>61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61</v>
      </c>
      <c r="Y27" s="90" t="s">
        <v>61</v>
      </c>
    </row>
    <row r="28" spans="1:25" s="67" customFormat="1" x14ac:dyDescent="0.25">
      <c r="A28" s="82" t="s">
        <v>75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61</v>
      </c>
      <c r="P28" s="86" t="s">
        <v>61</v>
      </c>
      <c r="Q28" s="86" t="s">
        <v>61</v>
      </c>
      <c r="R28" s="86" t="s">
        <v>61</v>
      </c>
      <c r="S28" s="86" t="s">
        <v>61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61</v>
      </c>
      <c r="Y28" s="90" t="s">
        <v>61</v>
      </c>
    </row>
    <row r="29" spans="1:25" s="67" customFormat="1" x14ac:dyDescent="0.25">
      <c r="A29" s="82" t="s">
        <v>76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61</v>
      </c>
      <c r="P29" s="86" t="s">
        <v>61</v>
      </c>
      <c r="Q29" s="86" t="s">
        <v>61</v>
      </c>
      <c r="R29" s="86" t="s">
        <v>61</v>
      </c>
      <c r="S29" s="86" t="s">
        <v>61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61</v>
      </c>
      <c r="Y29" s="90" t="s">
        <v>61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61</v>
      </c>
      <c r="P30" s="86" t="s">
        <v>61</v>
      </c>
      <c r="Q30" s="86" t="s">
        <v>61</v>
      </c>
      <c r="R30" s="86" t="s">
        <v>61</v>
      </c>
      <c r="S30" s="86" t="s">
        <v>61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61</v>
      </c>
      <c r="Y30" s="90" t="s">
        <v>61</v>
      </c>
    </row>
    <row r="31" spans="1:25" s="67" customFormat="1" x14ac:dyDescent="0.25">
      <c r="A31" s="82" t="s">
        <v>77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61</v>
      </c>
      <c r="P31" s="86" t="s">
        <v>61</v>
      </c>
      <c r="Q31" s="86" t="s">
        <v>61</v>
      </c>
      <c r="R31" s="86" t="s">
        <v>61</v>
      </c>
      <c r="S31" s="86" t="s">
        <v>61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61</v>
      </c>
      <c r="Y31" s="90" t="s">
        <v>61</v>
      </c>
    </row>
    <row r="32" spans="1:25" s="67" customFormat="1" x14ac:dyDescent="0.25">
      <c r="A32" s="82" t="s">
        <v>54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61</v>
      </c>
      <c r="P32" s="86" t="s">
        <v>61</v>
      </c>
      <c r="Q32" s="86" t="s">
        <v>61</v>
      </c>
      <c r="R32" s="86" t="s">
        <v>61</v>
      </c>
      <c r="S32" s="86" t="s">
        <v>61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61</v>
      </c>
      <c r="Y32" s="90" t="s">
        <v>61</v>
      </c>
    </row>
    <row r="33" spans="1:25" s="67" customFormat="1" x14ac:dyDescent="0.25">
      <c r="A33" s="82" t="s">
        <v>55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61</v>
      </c>
      <c r="P33" s="86" t="s">
        <v>61</v>
      </c>
      <c r="Q33" s="86" t="s">
        <v>61</v>
      </c>
      <c r="R33" s="86" t="s">
        <v>61</v>
      </c>
      <c r="S33" s="86" t="s">
        <v>61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61</v>
      </c>
      <c r="Y33" s="90" t="s">
        <v>61</v>
      </c>
    </row>
    <row r="34" spans="1:25" s="67" customFormat="1" x14ac:dyDescent="0.25">
      <c r="A34" s="82" t="s">
        <v>78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61</v>
      </c>
      <c r="P34" s="86" t="s">
        <v>61</v>
      </c>
      <c r="Q34" s="86" t="s">
        <v>61</v>
      </c>
      <c r="R34" s="86" t="s">
        <v>61</v>
      </c>
      <c r="S34" s="86" t="s">
        <v>61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61</v>
      </c>
      <c r="Y34" s="90" t="s">
        <v>61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61</v>
      </c>
      <c r="P35" s="86" t="s">
        <v>61</v>
      </c>
      <c r="Q35" s="86" t="s">
        <v>61</v>
      </c>
      <c r="R35" s="86" t="s">
        <v>61</v>
      </c>
      <c r="S35" s="86" t="s">
        <v>61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61</v>
      </c>
      <c r="Y35" s="90" t="s">
        <v>61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79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80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81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82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83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7">
        <v>494</v>
      </c>
    </row>
    <row r="8" spans="1:19" x14ac:dyDescent="0.25">
      <c r="A8" s="79" t="s">
        <v>84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85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86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87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60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7">
        <v>434</v>
      </c>
    </row>
    <row r="13" spans="1:19" x14ac:dyDescent="0.25">
      <c r="A13" s="79" t="s">
        <v>88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89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90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91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92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93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94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7">
        <v>621</v>
      </c>
    </row>
    <row r="20" spans="1:19" x14ac:dyDescent="0.25">
      <c r="A20" s="79" t="s">
        <v>95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45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96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97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98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99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100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46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101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102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7">
        <v>343</v>
      </c>
    </row>
    <row r="30" spans="1:19" x14ac:dyDescent="0.25">
      <c r="A30" s="79" t="s">
        <v>103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104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105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6">
        <v>1394</v>
      </c>
    </row>
    <row r="33" spans="1:19" x14ac:dyDescent="0.25">
      <c r="A33" s="79" t="s">
        <v>106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107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108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109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300" t="s">
        <v>66</v>
      </c>
      <c r="C1" s="300"/>
      <c r="D1" s="300"/>
      <c r="E1" s="300"/>
      <c r="F1" s="300" t="s">
        <v>67</v>
      </c>
      <c r="G1" s="300"/>
      <c r="H1" s="300"/>
      <c r="I1" s="300"/>
      <c r="J1" s="295" t="s">
        <v>66</v>
      </c>
      <c r="K1" s="296"/>
      <c r="L1" s="295" t="s">
        <v>67</v>
      </c>
      <c r="M1" s="296"/>
    </row>
    <row r="2" spans="1:13" ht="18.75" x14ac:dyDescent="0.25">
      <c r="B2" s="299" t="s">
        <v>69</v>
      </c>
      <c r="C2" s="299"/>
      <c r="D2" s="299" t="s">
        <v>52</v>
      </c>
      <c r="E2" s="299"/>
      <c r="F2" s="299" t="s">
        <v>69</v>
      </c>
      <c r="G2" s="299"/>
      <c r="H2" s="299" t="s">
        <v>52</v>
      </c>
      <c r="I2" s="299"/>
      <c r="J2" s="299" t="s">
        <v>72</v>
      </c>
      <c r="K2" s="299" t="s">
        <v>2</v>
      </c>
      <c r="L2" s="299" t="s">
        <v>72</v>
      </c>
      <c r="M2" s="299" t="s">
        <v>2</v>
      </c>
    </row>
    <row r="3" spans="1:13" s="98" customFormat="1" ht="112.5" x14ac:dyDescent="0.2">
      <c r="A3" s="97"/>
      <c r="B3" s="99" t="s">
        <v>73</v>
      </c>
      <c r="C3" s="99" t="s">
        <v>74</v>
      </c>
      <c r="D3" s="99" t="s">
        <v>73</v>
      </c>
      <c r="E3" s="99" t="s">
        <v>74</v>
      </c>
      <c r="F3" s="99" t="s">
        <v>73</v>
      </c>
      <c r="G3" s="99" t="s">
        <v>74</v>
      </c>
      <c r="H3" s="99" t="s">
        <v>73</v>
      </c>
      <c r="I3" s="99" t="s">
        <v>74</v>
      </c>
      <c r="J3" s="299"/>
      <c r="K3" s="299"/>
      <c r="L3" s="299"/>
      <c r="M3" s="299"/>
    </row>
    <row r="4" spans="1:13" x14ac:dyDescent="0.25">
      <c r="A4" s="101" t="s">
        <v>128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100">
        <f>C4/B4</f>
        <v>0.8682658670664668</v>
      </c>
      <c r="K4" s="100">
        <f>E4/D4</f>
        <v>0.81689655172413789</v>
      </c>
      <c r="L4" s="100">
        <f>G4/F4</f>
        <v>1.0185117302052786</v>
      </c>
      <c r="M4" s="100">
        <f>I4/H4</f>
        <v>0.94086021505376349</v>
      </c>
    </row>
    <row r="5" spans="1:13" x14ac:dyDescent="0.25">
      <c r="A5" s="101" t="s">
        <v>129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100">
        <f>C5/B5</f>
        <v>0.99158190108733779</v>
      </c>
      <c r="K5" s="100">
        <f>E5/D5</f>
        <v>0.7728710462287105</v>
      </c>
      <c r="L5" s="100">
        <f>G5/F5</f>
        <v>1.0706439393939393</v>
      </c>
      <c r="M5" s="100">
        <f>I5/H5</f>
        <v>0.82881944444444444</v>
      </c>
    </row>
    <row r="6" spans="1:13" x14ac:dyDescent="0.25">
      <c r="A6" s="101" t="s">
        <v>130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100" t="e">
        <f>C6/B6</f>
        <v>#DIV/0!</v>
      </c>
      <c r="K6" s="100" t="e">
        <f>E6/D6</f>
        <v>#DIV/0!</v>
      </c>
      <c r="L6" s="100">
        <f>G6/F6</f>
        <v>0</v>
      </c>
      <c r="M6" s="100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121</v>
      </c>
      <c r="C2" s="93">
        <v>0.75</v>
      </c>
    </row>
    <row r="3" spans="2:3" x14ac:dyDescent="0.25">
      <c r="B3" t="s">
        <v>122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51" bestFit="1" customWidth="1"/>
    <col min="3" max="3" width="13.42578125" style="151" bestFit="1" customWidth="1"/>
    <col min="4" max="4" width="16.5703125" style="151" bestFit="1" customWidth="1"/>
    <col min="5" max="5" width="14.5703125" style="151" bestFit="1" customWidth="1"/>
    <col min="6" max="6" width="15.7109375" style="151" bestFit="1" customWidth="1"/>
    <col min="7" max="7" width="13.7109375" style="151" bestFit="1" customWidth="1"/>
    <col min="8" max="8" width="16.42578125" style="151" bestFit="1" customWidth="1"/>
    <col min="9" max="9" width="14.42578125" style="151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51" bestFit="1" customWidth="1"/>
    <col min="18" max="18" width="16.85546875" style="151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316"/>
      <c r="C2" s="316"/>
      <c r="D2" s="316"/>
      <c r="E2" s="316"/>
      <c r="F2" s="316"/>
      <c r="G2" s="316"/>
      <c r="H2" s="316"/>
      <c r="I2" s="316"/>
    </row>
    <row r="3" spans="1:19" x14ac:dyDescent="0.25">
      <c r="A3" s="124" t="s">
        <v>185</v>
      </c>
      <c r="B3" t="s">
        <v>282</v>
      </c>
      <c r="C3" t="s">
        <v>283</v>
      </c>
      <c r="D3" t="s">
        <v>284</v>
      </c>
      <c r="E3" t="s">
        <v>285</v>
      </c>
      <c r="F3" t="s">
        <v>315</v>
      </c>
      <c r="G3" t="s">
        <v>316</v>
      </c>
      <c r="H3" t="s">
        <v>317</v>
      </c>
      <c r="I3" t="s">
        <v>318</v>
      </c>
      <c r="J3" t="s">
        <v>286</v>
      </c>
      <c r="K3" t="s">
        <v>287</v>
      </c>
      <c r="L3" t="s">
        <v>288</v>
      </c>
      <c r="M3" t="s">
        <v>289</v>
      </c>
      <c r="N3" t="s">
        <v>319</v>
      </c>
      <c r="O3" t="s">
        <v>320</v>
      </c>
      <c r="P3" t="s">
        <v>321</v>
      </c>
      <c r="Q3" t="s">
        <v>322</v>
      </c>
      <c r="R3" t="s">
        <v>323</v>
      </c>
      <c r="S3" t="s">
        <v>324</v>
      </c>
    </row>
    <row r="4" spans="1:19" x14ac:dyDescent="0.25">
      <c r="A4" s="68" t="s">
        <v>157</v>
      </c>
      <c r="B4" s="151">
        <v>23913.800000000003</v>
      </c>
      <c r="C4" s="151">
        <v>20894.333333333336</v>
      </c>
      <c r="D4" s="151">
        <v>15269.64</v>
      </c>
      <c r="E4" s="151">
        <v>13888.25</v>
      </c>
      <c r="F4" s="151">
        <v>533.95000000000005</v>
      </c>
      <c r="G4" s="151">
        <v>385</v>
      </c>
      <c r="H4" s="151">
        <v>516.86</v>
      </c>
      <c r="I4" s="151">
        <v>329.5</v>
      </c>
      <c r="J4" s="151">
        <v>21285.739999999998</v>
      </c>
      <c r="K4" s="151">
        <v>20202</v>
      </c>
      <c r="L4" s="151">
        <v>12192</v>
      </c>
      <c r="M4" s="151">
        <v>11898.083333333332</v>
      </c>
      <c r="N4" s="151">
        <v>481.76</v>
      </c>
      <c r="O4" s="151">
        <v>72</v>
      </c>
      <c r="P4" s="151">
        <v>515.44000000000005</v>
      </c>
      <c r="Q4" s="151">
        <v>120</v>
      </c>
      <c r="R4" s="151">
        <v>0</v>
      </c>
      <c r="S4" s="151">
        <v>0</v>
      </c>
    </row>
    <row r="5" spans="1:19" x14ac:dyDescent="0.25">
      <c r="A5" s="68" t="s">
        <v>158</v>
      </c>
      <c r="B5" s="151">
        <v>17295.899999999998</v>
      </c>
      <c r="C5" s="151">
        <v>15160.5</v>
      </c>
      <c r="D5" s="151">
        <v>8980.8799999999992</v>
      </c>
      <c r="E5" s="151">
        <v>7821.916666666667</v>
      </c>
      <c r="F5" s="151">
        <v>349.85</v>
      </c>
      <c r="G5" s="151">
        <v>294</v>
      </c>
      <c r="H5" s="151">
        <v>674.62</v>
      </c>
      <c r="I5" s="151">
        <v>426</v>
      </c>
      <c r="J5" s="151">
        <v>14809.41</v>
      </c>
      <c r="K5" s="151">
        <v>13788.25</v>
      </c>
      <c r="L5" s="151">
        <v>7212</v>
      </c>
      <c r="M5" s="151">
        <v>6970</v>
      </c>
      <c r="N5" s="151">
        <v>286.58999999999997</v>
      </c>
      <c r="O5" s="151">
        <v>0</v>
      </c>
      <c r="P5" s="151">
        <v>578.96299999999997</v>
      </c>
      <c r="Q5" s="151">
        <v>0</v>
      </c>
      <c r="R5" s="151">
        <v>449.99</v>
      </c>
      <c r="S5" s="151">
        <v>457.5</v>
      </c>
    </row>
    <row r="6" spans="1:19" x14ac:dyDescent="0.25">
      <c r="A6" s="68" t="s">
        <v>325</v>
      </c>
      <c r="B6" s="151">
        <v>7275.1900000000005</v>
      </c>
      <c r="C6" s="151">
        <v>6085.16</v>
      </c>
      <c r="D6" s="151">
        <v>2885.5</v>
      </c>
      <c r="E6" s="151">
        <v>1272.5</v>
      </c>
      <c r="F6" s="151">
        <v>325.28999999999996</v>
      </c>
      <c r="G6" s="151">
        <v>0</v>
      </c>
      <c r="H6" s="151">
        <v>258.75</v>
      </c>
      <c r="I6" s="151">
        <v>338.75</v>
      </c>
      <c r="J6" s="151">
        <v>4782.8599999999997</v>
      </c>
      <c r="K6" s="151">
        <v>4879</v>
      </c>
      <c r="L6" s="151">
        <v>2520</v>
      </c>
      <c r="M6" s="151">
        <v>1531.5</v>
      </c>
      <c r="N6" s="151">
        <v>221.14</v>
      </c>
      <c r="O6" s="151">
        <v>24</v>
      </c>
      <c r="P6" s="151">
        <v>223.39000000000001</v>
      </c>
      <c r="Q6" s="151">
        <v>109.42</v>
      </c>
      <c r="R6" s="151">
        <v>0</v>
      </c>
      <c r="S6" s="151">
        <v>0</v>
      </c>
    </row>
    <row r="7" spans="1:19" x14ac:dyDescent="0.25">
      <c r="A7" s="68" t="s">
        <v>230</v>
      </c>
      <c r="B7" s="151">
        <v>7615.1</v>
      </c>
      <c r="C7" s="151">
        <v>7038</v>
      </c>
      <c r="D7" s="151">
        <v>2733.89</v>
      </c>
      <c r="E7" s="151">
        <v>2475.5</v>
      </c>
      <c r="F7" s="151">
        <v>74.400000000000006</v>
      </c>
      <c r="G7" s="151">
        <v>42</v>
      </c>
      <c r="H7" s="151">
        <v>91.61</v>
      </c>
      <c r="I7" s="151">
        <v>24</v>
      </c>
      <c r="J7" s="151">
        <v>6048.54</v>
      </c>
      <c r="K7" s="151">
        <v>5841.5</v>
      </c>
      <c r="L7" s="151">
        <v>2160</v>
      </c>
      <c r="M7" s="151">
        <v>1884.5</v>
      </c>
      <c r="N7" s="151">
        <v>58.46</v>
      </c>
      <c r="O7" s="151">
        <v>60</v>
      </c>
      <c r="P7" s="151">
        <v>69.11</v>
      </c>
      <c r="Q7" s="151">
        <v>24</v>
      </c>
      <c r="R7" s="151">
        <v>0</v>
      </c>
      <c r="S7" s="151">
        <v>0</v>
      </c>
    </row>
    <row r="8" spans="1:19" x14ac:dyDescent="0.25">
      <c r="A8" s="68" t="s">
        <v>186</v>
      </c>
      <c r="B8" s="151">
        <v>56099.99</v>
      </c>
      <c r="C8" s="151">
        <v>49177.993333333332</v>
      </c>
      <c r="D8" s="151">
        <v>29869.909999999996</v>
      </c>
      <c r="E8" s="151">
        <v>25458.166666666668</v>
      </c>
      <c r="F8" s="151">
        <v>1283.4900000000002</v>
      </c>
      <c r="G8" s="151">
        <v>721</v>
      </c>
      <c r="H8" s="151">
        <v>1541.84</v>
      </c>
      <c r="I8" s="151">
        <v>1118.25</v>
      </c>
      <c r="J8" s="151">
        <v>46926.549999999996</v>
      </c>
      <c r="K8" s="151">
        <v>44710.75</v>
      </c>
      <c r="L8" s="151">
        <v>24084</v>
      </c>
      <c r="M8" s="151">
        <v>22284.083333333332</v>
      </c>
      <c r="N8" s="151">
        <v>1047.9499999999998</v>
      </c>
      <c r="O8" s="151">
        <v>156</v>
      </c>
      <c r="P8" s="151">
        <v>1386.903</v>
      </c>
      <c r="Q8" s="151">
        <v>253.42000000000002</v>
      </c>
      <c r="R8" s="151">
        <v>449.99</v>
      </c>
      <c r="S8" s="151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33" t="s">
        <v>165</v>
      </c>
      <c r="B11"/>
      <c r="C11"/>
      <c r="D11"/>
      <c r="E11"/>
      <c r="F11"/>
      <c r="G11"/>
      <c r="H11"/>
      <c r="I11"/>
    </row>
    <row r="12" spans="1:19" ht="26.25" thickBot="1" x14ac:dyDescent="0.3">
      <c r="A12" s="127" t="s">
        <v>153</v>
      </c>
      <c r="B12" s="128" t="s">
        <v>154</v>
      </c>
      <c r="C12" s="128" t="s">
        <v>155</v>
      </c>
      <c r="D12" s="128" t="s">
        <v>156</v>
      </c>
      <c r="E12" s="128" t="s">
        <v>326</v>
      </c>
      <c r="F12"/>
      <c r="G12"/>
      <c r="H12"/>
      <c r="I12"/>
    </row>
    <row r="13" spans="1:19" ht="15.75" thickBot="1" x14ac:dyDescent="0.3">
      <c r="A13" s="129" t="str">
        <f>A4</f>
        <v>Medicine</v>
      </c>
      <c r="B13" s="185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85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85">
        <f>C13-B13</f>
        <v>6920.0233333333163</v>
      </c>
      <c r="E13" s="188">
        <f>B13/C13</f>
        <v>0.90737386748091742</v>
      </c>
      <c r="F13" s="152"/>
      <c r="G13"/>
      <c r="H13"/>
      <c r="I13"/>
    </row>
    <row r="14" spans="1:19" ht="15.75" thickBot="1" x14ac:dyDescent="0.3">
      <c r="A14" s="129" t="str">
        <f>A5</f>
        <v xml:space="preserve">Surgery </v>
      </c>
      <c r="B14" s="185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85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85">
        <f>C14-B14</f>
        <v>5720.0363333333225</v>
      </c>
      <c r="E14" s="188">
        <f>B14/C14</f>
        <v>0.88704108766787548</v>
      </c>
      <c r="F14" s="152"/>
      <c r="G14"/>
      <c r="H14"/>
      <c r="I14"/>
    </row>
    <row r="15" spans="1:19" ht="15.75" thickBot="1" x14ac:dyDescent="0.3">
      <c r="A15" s="136" t="str">
        <f>A6</f>
        <v>Family &amp; Specialist Services exc Midwifery</v>
      </c>
      <c r="B15" s="185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85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85">
        <f>C15-B15</f>
        <v>4251.7899999999991</v>
      </c>
      <c r="E15" s="188">
        <f>B15/C15</f>
        <v>0.77007557813814753</v>
      </c>
      <c r="F15" s="152"/>
      <c r="G15"/>
      <c r="H15"/>
      <c r="I15"/>
    </row>
    <row r="16" spans="1:19" ht="15.75" thickBot="1" x14ac:dyDescent="0.3">
      <c r="A16" s="130" t="s">
        <v>160</v>
      </c>
      <c r="B16" s="186">
        <f>SUM(B13:B15)</f>
        <v>126947.66333333334</v>
      </c>
      <c r="C16" s="186">
        <f>SUM(C13:C15)</f>
        <v>143839.51299999998</v>
      </c>
      <c r="D16" s="186">
        <f>SUM(D13:D15)</f>
        <v>16891.84966666664</v>
      </c>
      <c r="E16" s="189">
        <f>B16/C16</f>
        <v>0.88256460749650456</v>
      </c>
      <c r="F16" s="152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34" t="s">
        <v>166</v>
      </c>
      <c r="C19"/>
      <c r="D19"/>
      <c r="E19"/>
      <c r="F19"/>
      <c r="G19"/>
      <c r="H19"/>
      <c r="I19"/>
    </row>
    <row r="20" spans="1:9" ht="26.25" thickBot="1" x14ac:dyDescent="0.3">
      <c r="A20" s="131" t="s">
        <v>161</v>
      </c>
      <c r="B20" s="132" t="s">
        <v>162</v>
      </c>
      <c r="C20" s="132" t="s">
        <v>187</v>
      </c>
      <c r="D20" s="132" t="s">
        <v>163</v>
      </c>
      <c r="E20" s="132" t="s">
        <v>188</v>
      </c>
      <c r="F20" s="132" t="s">
        <v>164</v>
      </c>
      <c r="G20"/>
      <c r="H20"/>
      <c r="I20"/>
    </row>
    <row r="21" spans="1:9" ht="15.75" thickBot="1" x14ac:dyDescent="0.3">
      <c r="A21" s="129" t="s">
        <v>157</v>
      </c>
      <c r="B21" s="187">
        <f>(SUM(C4+G4)/SUM(B4+F4))</f>
        <v>0.87040047993509961</v>
      </c>
      <c r="C21" s="187">
        <f>(SUM(E4+I4)/SUM(D4+H4))</f>
        <v>0.9006271181072435</v>
      </c>
      <c r="D21" s="187">
        <f>(SUM(K4+O4)/SUM(J4+N4))</f>
        <v>0.93138853795796506</v>
      </c>
      <c r="E21" s="187">
        <f>(SUM(M4+Q4)/SUM(L4+P4))</f>
        <v>0.94575172759685122</v>
      </c>
      <c r="F21" s="142">
        <f>B4+D4+F4+H4+J4+L4+N4+P4+R4</f>
        <v>74709.189999999988</v>
      </c>
      <c r="G21"/>
      <c r="H21"/>
      <c r="I21"/>
    </row>
    <row r="22" spans="1:9" ht="15.75" thickBot="1" x14ac:dyDescent="0.3">
      <c r="A22" s="129" t="s">
        <v>158</v>
      </c>
      <c r="B22" s="187">
        <f t="shared" ref="B22:B23" si="0">(SUM(C5+G5)/SUM(B5+F5))</f>
        <v>0.8758199566467848</v>
      </c>
      <c r="C22" s="187">
        <f>(SUM(E5+I5)/SUM(D5+H5))</f>
        <v>0.8542195294564412</v>
      </c>
      <c r="D22" s="187">
        <f t="shared" ref="D22:D23" si="1">(SUM(K5+O5)/SUM(J5+N5))</f>
        <v>0.91337109167991526</v>
      </c>
      <c r="E22" s="187">
        <f t="shared" ref="E22:E23" si="2">(SUM(M5+Q5)/SUM(L5+P5))</f>
        <v>0.89462624838546922</v>
      </c>
      <c r="F22" s="142" t="e">
        <f>(NStf!#REF!)</f>
        <v>#REF!</v>
      </c>
      <c r="I22"/>
    </row>
    <row r="23" spans="1:9" ht="15.75" thickBot="1" x14ac:dyDescent="0.3">
      <c r="A23" s="129" t="s">
        <v>159</v>
      </c>
      <c r="B23" s="187">
        <f t="shared" si="0"/>
        <v>0.80062838136538739</v>
      </c>
      <c r="C23" s="187">
        <f t="shared" ref="C23" si="3">(SUM(E6+I6)/SUM(D6+H6))</f>
        <v>0.51244334897034272</v>
      </c>
      <c r="D23" s="187">
        <f t="shared" si="1"/>
        <v>0.97981614708233411</v>
      </c>
      <c r="E23" s="187">
        <f t="shared" si="2"/>
        <v>0.5981358829769009</v>
      </c>
      <c r="F23" s="142" t="e">
        <f>(NStf!#REF!)</f>
        <v>#REF!</v>
      </c>
      <c r="I23"/>
    </row>
    <row r="24" spans="1:9" ht="15.75" thickBot="1" x14ac:dyDescent="0.3">
      <c r="A24" s="130" t="s">
        <v>160</v>
      </c>
      <c r="B24" s="187">
        <f>(SUM(C8+G8)/SUM(B8+F8))</f>
        <v>0.86957070803885261</v>
      </c>
      <c r="C24" s="187">
        <f>(SUM(E8+I8)/SUM(D8+H8))</f>
        <v>0.84606609522445175</v>
      </c>
      <c r="D24" s="187">
        <f>(SUM(K8+O8)/SUM(J8+N8))</f>
        <v>0.935220794380348</v>
      </c>
      <c r="E24" s="187">
        <f>(SUM(M8+Q8)/SUM(L8+P8))</f>
        <v>0.88483330698300455</v>
      </c>
      <c r="F24" s="187">
        <f t="shared" ref="F24" si="4">(SUM(G8+K8)/SUM(F8+J8))</f>
        <v>0.94237113265203687</v>
      </c>
      <c r="I24"/>
    </row>
    <row r="25" spans="1:9" ht="15.75" thickTop="1" x14ac:dyDescent="0.25">
      <c r="B25" s="184"/>
      <c r="C25" s="184"/>
      <c r="D25" s="184"/>
      <c r="E25" s="184"/>
      <c r="F25" s="184"/>
      <c r="I25"/>
    </row>
    <row r="26" spans="1:9" x14ac:dyDescent="0.25">
      <c r="B26" s="184"/>
      <c r="C26" s="184"/>
      <c r="D26"/>
      <c r="E26" s="184"/>
      <c r="F26" s="184"/>
      <c r="I26"/>
    </row>
    <row r="27" spans="1:9" x14ac:dyDescent="0.25">
      <c r="B27" s="184"/>
      <c r="C27" s="184"/>
      <c r="D27" s="184"/>
      <c r="E27" s="184"/>
      <c r="F27" s="184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%summary </vt:lpstr>
      <vt:lpstr>info </vt:lpstr>
      <vt:lpstr>summary graphs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Report</vt:lpstr>
      <vt:lpstr>Ana Report 2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2025-11-27T12:17:46Z</dcterms:modified>
</cp:coreProperties>
</file>