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9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0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1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32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naboo\personalfolders\simon.andrews\My Documents\Workforce\safer staffing submissions\"/>
    </mc:Choice>
  </mc:AlternateContent>
  <xr:revisionPtr revIDLastSave="0" documentId="13_ncr:1_{C5C1E522-7622-463A-B0DE-991BE075F7BB}" xr6:coauthVersionLast="47" xr6:coauthVersionMax="47" xr10:uidLastSave="{00000000-0000-0000-0000-000000000000}"/>
  <bookViews>
    <workbookView xWindow="-120" yWindow="-120" windowWidth="29040" windowHeight="15720" firstSheet="9" activeTab="9" xr2:uid="{2C6DFCFA-7EC0-4E9E-9D91-C9C8674A42E8}"/>
  </bookViews>
  <sheets>
    <sheet name="%summary " sheetId="16" state="hidden" r:id="rId1"/>
    <sheet name="info " sheetId="18" state="hidden" r:id="rId2"/>
    <sheet name="summary graphs " sheetId="9" state="hidden" r:id="rId3"/>
    <sheet name="October" sheetId="21" state="hidden" r:id="rId4"/>
    <sheet name="March" sheetId="24" state="hidden" r:id="rId5"/>
    <sheet name="Midnight Bed State" sheetId="23" state="hidden" r:id="rId6"/>
    <sheet name="A&amp;E" sheetId="29" state="hidden" r:id="rId7"/>
    <sheet name="Conditional Format" sheetId="31" state="hidden" r:id="rId8"/>
    <sheet name="Pivot" sheetId="45" state="hidden" r:id="rId9"/>
    <sheet name="NStf" sheetId="33" r:id="rId10"/>
    <sheet name="Bedstate" sheetId="34" state="hidden" r:id="rId11"/>
    <sheet name="Monthly Ave Bedstate Heatmap" sheetId="35" state="hidden" r:id="rId12"/>
    <sheet name="ANA Report" sheetId="36" state="hidden" r:id="rId13"/>
    <sheet name="Ana Report 2" sheetId="44" state="hidden" r:id="rId14"/>
    <sheet name="ANA Graph" sheetId="37" state="hidden" r:id="rId15"/>
    <sheet name="Divisions" sheetId="38" state="hidden" r:id="rId16"/>
  </sheets>
  <definedNames>
    <definedName name="_xlnm._FilterDatabase" localSheetId="10" hidden="1">Bedstate!#REF!</definedName>
    <definedName name="_xlnm._FilterDatabase" localSheetId="9" hidden="1">NStf!$A$1:$AD$30</definedName>
    <definedName name="OrgCodeSelection">#REF!</definedName>
    <definedName name="OrgNameSelection">#REF!</definedName>
    <definedName name="_xlnm.Print_Area" localSheetId="4">March!$A$1:$W$35</definedName>
    <definedName name="Sites">#REF!</definedName>
    <definedName name="Specialties">#REF!</definedName>
  </definedNames>
  <calcPr calcId="191029"/>
  <pivotCaches>
    <pivotCache cacheId="4" r:id="rId1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234" i="9" l="1"/>
  <c r="AH233" i="9"/>
  <c r="AH232" i="9"/>
  <c r="AH231" i="9"/>
  <c r="AH19" i="9"/>
  <c r="AH27" i="9" s="1"/>
  <c r="AH35" i="9" s="1"/>
  <c r="AH43" i="9" s="1"/>
  <c r="AH51" i="9" s="1"/>
  <c r="AH59" i="9" s="1"/>
  <c r="AH67" i="9" s="1"/>
  <c r="AH75" i="9" s="1"/>
  <c r="AH83" i="9" s="1"/>
  <c r="AH91" i="9" s="1"/>
  <c r="AH99" i="9" s="1"/>
  <c r="AH107" i="9" s="1"/>
  <c r="AH115" i="9" s="1"/>
  <c r="AH123" i="9" s="1"/>
  <c r="AH131" i="9" s="1"/>
  <c r="AH139" i="9" s="1"/>
  <c r="AH147" i="9" s="1"/>
  <c r="AH155" i="9" s="1"/>
  <c r="AH163" i="9" s="1"/>
  <c r="AH171" i="9" s="1"/>
  <c r="AH179" i="9" s="1"/>
  <c r="AH187" i="9" s="1"/>
  <c r="AH195" i="9" s="1"/>
  <c r="AH203" i="9" s="1"/>
  <c r="AH211" i="9" s="1"/>
  <c r="AH219" i="9" s="1"/>
  <c r="AH230" i="9" s="1"/>
  <c r="AH11" i="9"/>
  <c r="AG234" i="9" l="1"/>
  <c r="AG233" i="9"/>
  <c r="AG232" i="9"/>
  <c r="AG231" i="9"/>
  <c r="AG19" i="9"/>
  <c r="AG27" i="9" s="1"/>
  <c r="AG35" i="9" s="1"/>
  <c r="AG43" i="9" s="1"/>
  <c r="AG51" i="9" s="1"/>
  <c r="AG59" i="9" s="1"/>
  <c r="AG67" i="9" s="1"/>
  <c r="AG75" i="9" s="1"/>
  <c r="AG83" i="9" s="1"/>
  <c r="AG91" i="9" s="1"/>
  <c r="AG99" i="9" s="1"/>
  <c r="AG107" i="9" s="1"/>
  <c r="AG115" i="9" s="1"/>
  <c r="AG123" i="9" s="1"/>
  <c r="AG131" i="9" s="1"/>
  <c r="AG139" i="9" s="1"/>
  <c r="AG147" i="9" s="1"/>
  <c r="AG155" i="9" s="1"/>
  <c r="AG163" i="9" s="1"/>
  <c r="AG171" i="9" s="1"/>
  <c r="AG179" i="9" s="1"/>
  <c r="AG187" i="9" s="1"/>
  <c r="AG195" i="9" s="1"/>
  <c r="AG203" i="9" s="1"/>
  <c r="AG211" i="9" s="1"/>
  <c r="AG219" i="9" s="1"/>
  <c r="AG230" i="9" s="1"/>
  <c r="AG11" i="9"/>
  <c r="AF234" i="9" l="1"/>
  <c r="AF233" i="9"/>
  <c r="AF232" i="9"/>
  <c r="AF231" i="9"/>
  <c r="AF19" i="9"/>
  <c r="AF27" i="9" s="1"/>
  <c r="AF35" i="9" s="1"/>
  <c r="AF43" i="9" s="1"/>
  <c r="AF51" i="9" s="1"/>
  <c r="AF59" i="9" s="1"/>
  <c r="AF67" i="9" s="1"/>
  <c r="AF75" i="9" s="1"/>
  <c r="AF83" i="9" s="1"/>
  <c r="AF91" i="9" s="1"/>
  <c r="AF99" i="9" s="1"/>
  <c r="AF107" i="9" s="1"/>
  <c r="AF115" i="9" s="1"/>
  <c r="AF123" i="9" s="1"/>
  <c r="AF131" i="9" s="1"/>
  <c r="AF139" i="9" s="1"/>
  <c r="AF147" i="9" s="1"/>
  <c r="AF155" i="9" s="1"/>
  <c r="AF163" i="9" s="1"/>
  <c r="AF171" i="9" s="1"/>
  <c r="AF179" i="9" s="1"/>
  <c r="AF187" i="9" s="1"/>
  <c r="AF195" i="9" s="1"/>
  <c r="AF203" i="9" s="1"/>
  <c r="AF211" i="9" s="1"/>
  <c r="AF219" i="9" s="1"/>
  <c r="AF230" i="9" s="1"/>
  <c r="AF11" i="9"/>
  <c r="AE234" i="9" l="1"/>
  <c r="AE233" i="9"/>
  <c r="AE232" i="9"/>
  <c r="AE231" i="9"/>
  <c r="AE19" i="9"/>
  <c r="AE27" i="9" s="1"/>
  <c r="AE35" i="9" s="1"/>
  <c r="AE43" i="9" s="1"/>
  <c r="AE51" i="9" s="1"/>
  <c r="AE59" i="9" s="1"/>
  <c r="AE67" i="9" s="1"/>
  <c r="AE75" i="9" s="1"/>
  <c r="AE83" i="9" s="1"/>
  <c r="AE91" i="9" s="1"/>
  <c r="AE99" i="9" s="1"/>
  <c r="AE107" i="9" s="1"/>
  <c r="AE115" i="9" s="1"/>
  <c r="AE123" i="9" s="1"/>
  <c r="AE131" i="9" s="1"/>
  <c r="AE139" i="9" s="1"/>
  <c r="AE147" i="9" s="1"/>
  <c r="AE155" i="9" s="1"/>
  <c r="AE163" i="9" s="1"/>
  <c r="AE171" i="9" s="1"/>
  <c r="AE179" i="9" s="1"/>
  <c r="AE187" i="9" s="1"/>
  <c r="AE195" i="9" s="1"/>
  <c r="AE203" i="9" s="1"/>
  <c r="AE211" i="9" s="1"/>
  <c r="AE219" i="9" s="1"/>
  <c r="AE230" i="9" s="1"/>
  <c r="AE11" i="9"/>
  <c r="AD234" i="9" l="1"/>
  <c r="AD233" i="9"/>
  <c r="AD232" i="9"/>
  <c r="AD231" i="9"/>
  <c r="AD19" i="9"/>
  <c r="AD27" i="9" s="1"/>
  <c r="AD35" i="9" s="1"/>
  <c r="AD43" i="9" s="1"/>
  <c r="AD51" i="9" s="1"/>
  <c r="AD59" i="9" s="1"/>
  <c r="AD67" i="9" s="1"/>
  <c r="AD75" i="9" s="1"/>
  <c r="AD83" i="9" s="1"/>
  <c r="AD91" i="9" s="1"/>
  <c r="AD99" i="9" s="1"/>
  <c r="AD107" i="9" s="1"/>
  <c r="AD115" i="9" s="1"/>
  <c r="AD123" i="9" s="1"/>
  <c r="AD131" i="9" s="1"/>
  <c r="AD139" i="9" s="1"/>
  <c r="AD147" i="9" s="1"/>
  <c r="AD155" i="9" s="1"/>
  <c r="AD163" i="9" s="1"/>
  <c r="AD171" i="9" s="1"/>
  <c r="AD179" i="9" s="1"/>
  <c r="AD187" i="9" s="1"/>
  <c r="AD195" i="9" s="1"/>
  <c r="AD203" i="9" s="1"/>
  <c r="AD211" i="9" s="1"/>
  <c r="AD219" i="9" s="1"/>
  <c r="AD230" i="9" s="1"/>
  <c r="AD11" i="9"/>
  <c r="AG14" i="33"/>
  <c r="AI24" i="33" l="1"/>
  <c r="AH24" i="33"/>
  <c r="AF24" i="33"/>
  <c r="AI14" i="33"/>
  <c r="AI5" i="33"/>
  <c r="AH4" i="33"/>
  <c r="AI20" i="33"/>
  <c r="AH17" i="33"/>
  <c r="AC234" i="9"/>
  <c r="AC233" i="9"/>
  <c r="AC232" i="9"/>
  <c r="AC231" i="9"/>
  <c r="AC19" i="9"/>
  <c r="AC27" i="9" s="1"/>
  <c r="AC35" i="9" s="1"/>
  <c r="AC43" i="9" s="1"/>
  <c r="AC51" i="9" s="1"/>
  <c r="AC59" i="9" s="1"/>
  <c r="AC67" i="9" s="1"/>
  <c r="AC75" i="9" s="1"/>
  <c r="AC83" i="9" s="1"/>
  <c r="AC91" i="9" s="1"/>
  <c r="AC99" i="9" s="1"/>
  <c r="AC107" i="9" s="1"/>
  <c r="AC115" i="9" s="1"/>
  <c r="AC123" i="9" s="1"/>
  <c r="AC131" i="9" s="1"/>
  <c r="AC139" i="9" s="1"/>
  <c r="AC147" i="9" s="1"/>
  <c r="AC155" i="9" s="1"/>
  <c r="AC163" i="9" s="1"/>
  <c r="AC171" i="9" s="1"/>
  <c r="AC179" i="9" s="1"/>
  <c r="AC187" i="9" s="1"/>
  <c r="AC195" i="9" s="1"/>
  <c r="AC203" i="9" s="1"/>
  <c r="AC211" i="9" s="1"/>
  <c r="AC219" i="9" s="1"/>
  <c r="AC230" i="9" s="1"/>
  <c r="AC11" i="9"/>
  <c r="AG15" i="33" l="1"/>
  <c r="AG11" i="33"/>
  <c r="AB234" i="9"/>
  <c r="AB233" i="9"/>
  <c r="AB232" i="9"/>
  <c r="AB231" i="9"/>
  <c r="AB19" i="9"/>
  <c r="AB27" i="9" s="1"/>
  <c r="AB35" i="9" s="1"/>
  <c r="AB43" i="9" s="1"/>
  <c r="AB51" i="9" s="1"/>
  <c r="AB59" i="9" s="1"/>
  <c r="AB67" i="9" s="1"/>
  <c r="AB75" i="9" s="1"/>
  <c r="AB83" i="9" s="1"/>
  <c r="AB91" i="9" s="1"/>
  <c r="AB99" i="9" s="1"/>
  <c r="AB107" i="9" s="1"/>
  <c r="AB115" i="9" s="1"/>
  <c r="AB123" i="9" s="1"/>
  <c r="AB131" i="9" s="1"/>
  <c r="AB139" i="9" s="1"/>
  <c r="AB147" i="9" s="1"/>
  <c r="AB155" i="9" s="1"/>
  <c r="AB163" i="9" s="1"/>
  <c r="AB171" i="9" s="1"/>
  <c r="AB179" i="9" s="1"/>
  <c r="AB187" i="9" s="1"/>
  <c r="AB195" i="9" s="1"/>
  <c r="AB203" i="9" s="1"/>
  <c r="AB211" i="9" s="1"/>
  <c r="AB219" i="9" s="1"/>
  <c r="AB230" i="9" s="1"/>
  <c r="AB11" i="9"/>
  <c r="AA234" i="9"/>
  <c r="AA233" i="9"/>
  <c r="AA232" i="9"/>
  <c r="AA231" i="9"/>
  <c r="AA19" i="9"/>
  <c r="AA27" i="9" s="1"/>
  <c r="AA35" i="9" s="1"/>
  <c r="AA43" i="9" s="1"/>
  <c r="AA51" i="9" s="1"/>
  <c r="AA59" i="9" s="1"/>
  <c r="AA67" i="9" s="1"/>
  <c r="AA75" i="9" s="1"/>
  <c r="AA83" i="9" s="1"/>
  <c r="AA91" i="9" s="1"/>
  <c r="AA99" i="9" s="1"/>
  <c r="AA107" i="9" s="1"/>
  <c r="AA115" i="9" s="1"/>
  <c r="AA123" i="9" s="1"/>
  <c r="AA131" i="9" s="1"/>
  <c r="AA139" i="9" s="1"/>
  <c r="AA147" i="9" s="1"/>
  <c r="AA155" i="9" s="1"/>
  <c r="AA163" i="9" s="1"/>
  <c r="AA171" i="9" s="1"/>
  <c r="AA179" i="9" s="1"/>
  <c r="AA187" i="9" s="1"/>
  <c r="AA195" i="9" s="1"/>
  <c r="AA203" i="9" s="1"/>
  <c r="AA211" i="9" s="1"/>
  <c r="AA219" i="9" s="1"/>
  <c r="AA230" i="9" s="1"/>
  <c r="AA11" i="9"/>
  <c r="Z234" i="9" l="1"/>
  <c r="Z233" i="9"/>
  <c r="Z232" i="9"/>
  <c r="Z231" i="9"/>
  <c r="Z19" i="9"/>
  <c r="Z27" i="9" s="1"/>
  <c r="Z35" i="9" s="1"/>
  <c r="Z43" i="9" s="1"/>
  <c r="Z51" i="9" s="1"/>
  <c r="Z59" i="9" s="1"/>
  <c r="Z67" i="9" s="1"/>
  <c r="Z75" i="9" s="1"/>
  <c r="Z83" i="9" s="1"/>
  <c r="Z91" i="9" s="1"/>
  <c r="Z99" i="9" s="1"/>
  <c r="Z107" i="9" s="1"/>
  <c r="Z115" i="9" s="1"/>
  <c r="Z123" i="9" s="1"/>
  <c r="Z131" i="9" s="1"/>
  <c r="Z139" i="9" s="1"/>
  <c r="Z147" i="9" s="1"/>
  <c r="Z155" i="9" s="1"/>
  <c r="Z163" i="9" s="1"/>
  <c r="Z171" i="9" s="1"/>
  <c r="Z179" i="9" s="1"/>
  <c r="Z187" i="9" s="1"/>
  <c r="Z195" i="9" s="1"/>
  <c r="Z203" i="9" s="1"/>
  <c r="Z211" i="9" s="1"/>
  <c r="Z219" i="9" s="1"/>
  <c r="Z230" i="9" s="1"/>
  <c r="Z11" i="9"/>
  <c r="Y234" i="9" l="1"/>
  <c r="Y233" i="9"/>
  <c r="Y232" i="9"/>
  <c r="Y231" i="9"/>
  <c r="Y19" i="9"/>
  <c r="Y27" i="9" s="1"/>
  <c r="Y35" i="9" s="1"/>
  <c r="Y43" i="9" s="1"/>
  <c r="Y51" i="9" s="1"/>
  <c r="Y59" i="9" s="1"/>
  <c r="Y67" i="9" s="1"/>
  <c r="Y75" i="9" s="1"/>
  <c r="Y83" i="9" s="1"/>
  <c r="Y91" i="9" s="1"/>
  <c r="Y99" i="9" s="1"/>
  <c r="Y107" i="9" s="1"/>
  <c r="Y115" i="9" s="1"/>
  <c r="Y123" i="9" s="1"/>
  <c r="Y131" i="9" s="1"/>
  <c r="Y139" i="9" s="1"/>
  <c r="Y147" i="9" s="1"/>
  <c r="Y155" i="9" s="1"/>
  <c r="Y163" i="9" s="1"/>
  <c r="Y171" i="9" s="1"/>
  <c r="Y179" i="9" s="1"/>
  <c r="Y187" i="9" s="1"/>
  <c r="Y195" i="9" s="1"/>
  <c r="Y203" i="9" s="1"/>
  <c r="Y211" i="9" s="1"/>
  <c r="Y219" i="9" s="1"/>
  <c r="Y230" i="9" s="1"/>
  <c r="Y11" i="9"/>
  <c r="X234" i="9" l="1"/>
  <c r="X233" i="9"/>
  <c r="X232" i="9"/>
  <c r="X231" i="9"/>
  <c r="X19" i="9"/>
  <c r="X27" i="9" s="1"/>
  <c r="X35" i="9" s="1"/>
  <c r="X43" i="9" s="1"/>
  <c r="X51" i="9" s="1"/>
  <c r="X59" i="9" s="1"/>
  <c r="X67" i="9" s="1"/>
  <c r="X75" i="9" s="1"/>
  <c r="X83" i="9" s="1"/>
  <c r="X91" i="9" s="1"/>
  <c r="X99" i="9" s="1"/>
  <c r="X107" i="9" s="1"/>
  <c r="X115" i="9" s="1"/>
  <c r="X123" i="9" s="1"/>
  <c r="X131" i="9" s="1"/>
  <c r="X139" i="9" s="1"/>
  <c r="X147" i="9" s="1"/>
  <c r="X155" i="9" s="1"/>
  <c r="X163" i="9" s="1"/>
  <c r="X171" i="9" s="1"/>
  <c r="X179" i="9" s="1"/>
  <c r="X187" i="9" s="1"/>
  <c r="X195" i="9" s="1"/>
  <c r="X203" i="9" s="1"/>
  <c r="X211" i="9" s="1"/>
  <c r="X219" i="9" s="1"/>
  <c r="X230" i="9" s="1"/>
  <c r="X11" i="9"/>
  <c r="W234" i="9" l="1"/>
  <c r="W233" i="9"/>
  <c r="W232" i="9"/>
  <c r="W231" i="9"/>
  <c r="W19" i="9"/>
  <c r="W27" i="9" s="1"/>
  <c r="W35" i="9" s="1"/>
  <c r="W43" i="9" s="1"/>
  <c r="W51" i="9" s="1"/>
  <c r="W59" i="9" s="1"/>
  <c r="W67" i="9" s="1"/>
  <c r="W75" i="9" s="1"/>
  <c r="W83" i="9" s="1"/>
  <c r="W91" i="9" s="1"/>
  <c r="W99" i="9" s="1"/>
  <c r="W107" i="9" s="1"/>
  <c r="W115" i="9" s="1"/>
  <c r="W123" i="9" s="1"/>
  <c r="W131" i="9" s="1"/>
  <c r="W139" i="9" s="1"/>
  <c r="W147" i="9" s="1"/>
  <c r="W155" i="9" s="1"/>
  <c r="W163" i="9" s="1"/>
  <c r="W171" i="9" s="1"/>
  <c r="W179" i="9" s="1"/>
  <c r="W187" i="9" s="1"/>
  <c r="W195" i="9" s="1"/>
  <c r="W203" i="9" s="1"/>
  <c r="W211" i="9" s="1"/>
  <c r="W219" i="9" s="1"/>
  <c r="W230" i="9" s="1"/>
  <c r="W11" i="9"/>
  <c r="AI234" i="9" l="1"/>
  <c r="AI233" i="9"/>
  <c r="AI232" i="9"/>
  <c r="AI231" i="9"/>
  <c r="AI19" i="9"/>
  <c r="AI27" i="9" s="1"/>
  <c r="AI35" i="9" s="1"/>
  <c r="AI43" i="9" s="1"/>
  <c r="AI51" i="9" s="1"/>
  <c r="AI59" i="9" s="1"/>
  <c r="AI67" i="9" s="1"/>
  <c r="AI75" i="9" s="1"/>
  <c r="AI11" i="9"/>
  <c r="U234" i="9"/>
  <c r="U233" i="9"/>
  <c r="U232" i="9"/>
  <c r="U231" i="9"/>
  <c r="U19" i="9"/>
  <c r="U27" i="9" s="1"/>
  <c r="U35" i="9" s="1"/>
  <c r="U43" i="9" s="1"/>
  <c r="U51" i="9" s="1"/>
  <c r="U59" i="9" s="1"/>
  <c r="U67" i="9" s="1"/>
  <c r="U75" i="9" s="1"/>
  <c r="U83" i="9" s="1"/>
  <c r="U91" i="9" s="1"/>
  <c r="U99" i="9" s="1"/>
  <c r="U107" i="9" s="1"/>
  <c r="U115" i="9" s="1"/>
  <c r="U123" i="9" s="1"/>
  <c r="U131" i="9" s="1"/>
  <c r="U139" i="9" s="1"/>
  <c r="U147" i="9" s="1"/>
  <c r="U155" i="9" s="1"/>
  <c r="U163" i="9" s="1"/>
  <c r="U171" i="9" s="1"/>
  <c r="U179" i="9" s="1"/>
  <c r="U187" i="9" s="1"/>
  <c r="U195" i="9" s="1"/>
  <c r="U203" i="9" s="1"/>
  <c r="U211" i="9" s="1"/>
  <c r="U219" i="9" s="1"/>
  <c r="U230" i="9" s="1"/>
  <c r="U11" i="9"/>
  <c r="AI83" i="9" l="1"/>
  <c r="AI91" i="9" s="1"/>
  <c r="T234" i="9"/>
  <c r="T233" i="9"/>
  <c r="T232" i="9"/>
  <c r="T231" i="9"/>
  <c r="T19" i="9"/>
  <c r="T27" i="9" s="1"/>
  <c r="T35" i="9" s="1"/>
  <c r="T43" i="9" s="1"/>
  <c r="T51" i="9" s="1"/>
  <c r="T59" i="9" s="1"/>
  <c r="T67" i="9" s="1"/>
  <c r="T75" i="9" s="1"/>
  <c r="T83" i="9" s="1"/>
  <c r="T91" i="9" s="1"/>
  <c r="T99" i="9" s="1"/>
  <c r="T107" i="9" s="1"/>
  <c r="T115" i="9" s="1"/>
  <c r="T123" i="9" s="1"/>
  <c r="T131" i="9" s="1"/>
  <c r="T139" i="9" s="1"/>
  <c r="T147" i="9" s="1"/>
  <c r="T155" i="9" s="1"/>
  <c r="T163" i="9" s="1"/>
  <c r="T171" i="9" s="1"/>
  <c r="T179" i="9" s="1"/>
  <c r="T187" i="9" s="1"/>
  <c r="T195" i="9" s="1"/>
  <c r="T203" i="9" s="1"/>
  <c r="T211" i="9" s="1"/>
  <c r="T219" i="9" s="1"/>
  <c r="T230" i="9" s="1"/>
  <c r="T11" i="9"/>
  <c r="AI99" i="9" l="1"/>
  <c r="AI107" i="9" s="1"/>
  <c r="AI115" i="9" s="1"/>
  <c r="AI123" i="9" s="1"/>
  <c r="AI131" i="9" s="1"/>
  <c r="AI139" i="9" s="1"/>
  <c r="AI147" i="9" s="1"/>
  <c r="AI155" i="9" s="1"/>
  <c r="AI163" i="9" s="1"/>
  <c r="AI171" i="9" s="1"/>
  <c r="AI179" i="9" s="1"/>
  <c r="AI187" i="9" s="1"/>
  <c r="R234" i="9"/>
  <c r="I231" i="9"/>
  <c r="J231" i="9"/>
  <c r="K231" i="9"/>
  <c r="L231" i="9"/>
  <c r="M231" i="9"/>
  <c r="N231" i="9"/>
  <c r="O231" i="9"/>
  <c r="P231" i="9"/>
  <c r="Q231" i="9"/>
  <c r="R231" i="9"/>
  <c r="S231" i="9"/>
  <c r="V231" i="9"/>
  <c r="I232" i="9"/>
  <c r="J232" i="9"/>
  <c r="K232" i="9"/>
  <c r="L232" i="9"/>
  <c r="M232" i="9"/>
  <c r="N232" i="9"/>
  <c r="O232" i="9"/>
  <c r="P232" i="9"/>
  <c r="Q232" i="9"/>
  <c r="R232" i="9"/>
  <c r="S232" i="9"/>
  <c r="V232" i="9"/>
  <c r="I233" i="9"/>
  <c r="J233" i="9"/>
  <c r="K233" i="9"/>
  <c r="L233" i="9"/>
  <c r="M233" i="9"/>
  <c r="N233" i="9"/>
  <c r="O233" i="9"/>
  <c r="P233" i="9"/>
  <c r="Q233" i="9"/>
  <c r="R233" i="9"/>
  <c r="S233" i="9"/>
  <c r="V233" i="9"/>
  <c r="I234" i="9"/>
  <c r="J234" i="9"/>
  <c r="K234" i="9"/>
  <c r="L234" i="9"/>
  <c r="M234" i="9"/>
  <c r="N234" i="9"/>
  <c r="O234" i="9"/>
  <c r="P234" i="9"/>
  <c r="Q234" i="9"/>
  <c r="S234" i="9"/>
  <c r="V234" i="9"/>
  <c r="H234" i="9"/>
  <c r="H232" i="9"/>
  <c r="H233" i="9"/>
  <c r="H231" i="9"/>
  <c r="G230" i="9"/>
  <c r="F230" i="9"/>
  <c r="E230" i="9"/>
  <c r="D230" i="9"/>
  <c r="C230" i="9"/>
  <c r="B230" i="9"/>
  <c r="AH29" i="33"/>
  <c r="AI29" i="33"/>
  <c r="AH30" i="33"/>
  <c r="AH28" i="33"/>
  <c r="AH27" i="33"/>
  <c r="AH26" i="33"/>
  <c r="AH23" i="33"/>
  <c r="AH7" i="33"/>
  <c r="AH6" i="33"/>
  <c r="AH5" i="33"/>
  <c r="AI195" i="9" l="1"/>
  <c r="AI203" i="9" s="1"/>
  <c r="AI211" i="9" s="1"/>
  <c r="AI219" i="9" s="1"/>
  <c r="AI230" i="9" s="1"/>
  <c r="S19" i="9"/>
  <c r="S27" i="9" s="1"/>
  <c r="S35" i="9" s="1"/>
  <c r="S43" i="9" s="1"/>
  <c r="S51" i="9" s="1"/>
  <c r="S59" i="9" s="1"/>
  <c r="S67" i="9" s="1"/>
  <c r="S75" i="9" s="1"/>
  <c r="S83" i="9" s="1"/>
  <c r="S91" i="9" s="1"/>
  <c r="S99" i="9" s="1"/>
  <c r="S107" i="9" s="1"/>
  <c r="S115" i="9" s="1"/>
  <c r="S123" i="9" s="1"/>
  <c r="S131" i="9" s="1"/>
  <c r="S139" i="9" s="1"/>
  <c r="S147" i="9" s="1"/>
  <c r="S155" i="9" s="1"/>
  <c r="S163" i="9" s="1"/>
  <c r="S171" i="9" s="1"/>
  <c r="S179" i="9" s="1"/>
  <c r="S187" i="9" s="1"/>
  <c r="S195" i="9" s="1"/>
  <c r="S203" i="9" s="1"/>
  <c r="S211" i="9" s="1"/>
  <c r="S219" i="9" s="1"/>
  <c r="S230" i="9" s="1"/>
  <c r="S11" i="9"/>
  <c r="F21" i="45" l="1"/>
  <c r="E24" i="45"/>
  <c r="E22" i="45"/>
  <c r="E23" i="45"/>
  <c r="E21" i="45"/>
  <c r="D24" i="45"/>
  <c r="D22" i="45"/>
  <c r="D23" i="45"/>
  <c r="C22" i="45"/>
  <c r="D21" i="45"/>
  <c r="C21" i="45"/>
  <c r="B21" i="45"/>
  <c r="C24" i="45"/>
  <c r="C23" i="45"/>
  <c r="F24" i="45"/>
  <c r="B24" i="45"/>
  <c r="B22" i="45"/>
  <c r="B23" i="45"/>
  <c r="F23" i="45"/>
  <c r="F22" i="45"/>
  <c r="A15" i="45"/>
  <c r="A14" i="45"/>
  <c r="A13" i="45"/>
  <c r="AI4" i="33"/>
  <c r="AF4" i="33"/>
  <c r="R19" i="9"/>
  <c r="R27" i="9" s="1"/>
  <c r="R35" i="9" s="1"/>
  <c r="R43" i="9" s="1"/>
  <c r="R51" i="9" s="1"/>
  <c r="R59" i="9" s="1"/>
  <c r="R67" i="9" s="1"/>
  <c r="R75" i="9" s="1"/>
  <c r="R83" i="9" s="1"/>
  <c r="R91" i="9" s="1"/>
  <c r="R99" i="9" s="1"/>
  <c r="R107" i="9" s="1"/>
  <c r="R115" i="9" s="1"/>
  <c r="R123" i="9" s="1"/>
  <c r="R131" i="9" s="1"/>
  <c r="R139" i="9" s="1"/>
  <c r="R147" i="9" s="1"/>
  <c r="R155" i="9" s="1"/>
  <c r="R163" i="9" s="1"/>
  <c r="R171" i="9" s="1"/>
  <c r="R179" i="9" s="1"/>
  <c r="R187" i="9" s="1"/>
  <c r="R195" i="9" s="1"/>
  <c r="R203" i="9" s="1"/>
  <c r="R211" i="9" s="1"/>
  <c r="R219" i="9" s="1"/>
  <c r="R230" i="9" s="1"/>
  <c r="R11" i="9"/>
  <c r="C15" i="45"/>
  <c r="C14" i="45"/>
  <c r="B14" i="45"/>
  <c r="C13" i="45"/>
  <c r="B13" i="45"/>
  <c r="B15" i="45"/>
  <c r="D17" i="36" l="1"/>
  <c r="E42" i="44"/>
  <c r="C42" i="44"/>
  <c r="E13" i="45"/>
  <c r="D13" i="45"/>
  <c r="E14" i="45"/>
  <c r="D14" i="45"/>
  <c r="E15" i="45"/>
  <c r="D15" i="45"/>
  <c r="B16" i="45"/>
  <c r="C16" i="45"/>
  <c r="C3" i="36" l="1"/>
  <c r="B3" i="36"/>
  <c r="D16" i="45"/>
  <c r="D42" i="44"/>
  <c r="E17" i="36"/>
  <c r="C17" i="36"/>
  <c r="B42" i="44"/>
  <c r="B17" i="36"/>
  <c r="E16" i="45"/>
  <c r="B30" i="44"/>
  <c r="Q19" i="9"/>
  <c r="Q27" i="9" s="1"/>
  <c r="Q35" i="9" s="1"/>
  <c r="Q43" i="9" s="1"/>
  <c r="Q51" i="9" s="1"/>
  <c r="Q59" i="9" s="1"/>
  <c r="Q67" i="9" s="1"/>
  <c r="Q75" i="9" s="1"/>
  <c r="Q83" i="9" s="1"/>
  <c r="Q91" i="9" s="1"/>
  <c r="Q99" i="9" s="1"/>
  <c r="Q107" i="9" s="1"/>
  <c r="Q115" i="9" s="1"/>
  <c r="Q123" i="9" s="1"/>
  <c r="Q131" i="9" s="1"/>
  <c r="Q139" i="9" s="1"/>
  <c r="Q147" i="9" s="1"/>
  <c r="Q155" i="9" s="1"/>
  <c r="Q163" i="9" s="1"/>
  <c r="Q171" i="9" s="1"/>
  <c r="Q179" i="9" s="1"/>
  <c r="Q187" i="9" s="1"/>
  <c r="Q195" i="9" s="1"/>
  <c r="Q203" i="9" s="1"/>
  <c r="Q211" i="9" s="1"/>
  <c r="Q219" i="9" s="1"/>
  <c r="Q230" i="9" s="1"/>
  <c r="Q11" i="9"/>
  <c r="E3" i="36" l="1"/>
  <c r="F42" i="44"/>
  <c r="F17" i="36"/>
  <c r="D3" i="36"/>
  <c r="P19" i="9"/>
  <c r="P27" i="9" s="1"/>
  <c r="P35" i="9" s="1"/>
  <c r="P43" i="9" s="1"/>
  <c r="P51" i="9" s="1"/>
  <c r="P59" i="9" s="1"/>
  <c r="P67" i="9" s="1"/>
  <c r="P75" i="9" s="1"/>
  <c r="P83" i="9" s="1"/>
  <c r="P91" i="9" s="1"/>
  <c r="P99" i="9" s="1"/>
  <c r="P107" i="9" s="1"/>
  <c r="P115" i="9" s="1"/>
  <c r="P123" i="9" s="1"/>
  <c r="P131" i="9" s="1"/>
  <c r="P139" i="9" s="1"/>
  <c r="P147" i="9" s="1"/>
  <c r="P155" i="9" s="1"/>
  <c r="P163" i="9" s="1"/>
  <c r="P171" i="9" s="1"/>
  <c r="P179" i="9" s="1"/>
  <c r="P187" i="9" s="1"/>
  <c r="P195" i="9" s="1"/>
  <c r="P203" i="9" s="1"/>
  <c r="P211" i="9" s="1"/>
  <c r="P219" i="9" s="1"/>
  <c r="P230" i="9" s="1"/>
  <c r="P11" i="9"/>
  <c r="O19" i="9" l="1"/>
  <c r="O27" i="9" s="1"/>
  <c r="O35" i="9" s="1"/>
  <c r="O43" i="9" s="1"/>
  <c r="O51" i="9" s="1"/>
  <c r="O59" i="9" s="1"/>
  <c r="O67" i="9" s="1"/>
  <c r="O75" i="9" s="1"/>
  <c r="O83" i="9" s="1"/>
  <c r="O91" i="9" s="1"/>
  <c r="O99" i="9" s="1"/>
  <c r="O107" i="9" s="1"/>
  <c r="O115" i="9" s="1"/>
  <c r="O123" i="9" s="1"/>
  <c r="O131" i="9" s="1"/>
  <c r="O139" i="9" s="1"/>
  <c r="O147" i="9" s="1"/>
  <c r="O155" i="9" s="1"/>
  <c r="O163" i="9" s="1"/>
  <c r="O171" i="9" s="1"/>
  <c r="O179" i="9" s="1"/>
  <c r="O187" i="9" s="1"/>
  <c r="O195" i="9" s="1"/>
  <c r="O203" i="9" s="1"/>
  <c r="O211" i="9" s="1"/>
  <c r="O219" i="9" s="1"/>
  <c r="O230" i="9" s="1"/>
  <c r="O11" i="9"/>
  <c r="N19" i="9" l="1"/>
  <c r="N27" i="9" s="1"/>
  <c r="N35" i="9" s="1"/>
  <c r="N43" i="9" s="1"/>
  <c r="N51" i="9" s="1"/>
  <c r="N59" i="9" s="1"/>
  <c r="N67" i="9" s="1"/>
  <c r="N75" i="9" s="1"/>
  <c r="N83" i="9" s="1"/>
  <c r="N91" i="9" s="1"/>
  <c r="N99" i="9" s="1"/>
  <c r="N107" i="9" s="1"/>
  <c r="N115" i="9" s="1"/>
  <c r="N123" i="9" s="1"/>
  <c r="N131" i="9" s="1"/>
  <c r="N139" i="9" s="1"/>
  <c r="N147" i="9" s="1"/>
  <c r="N155" i="9" s="1"/>
  <c r="N163" i="9" s="1"/>
  <c r="N171" i="9" s="1"/>
  <c r="N179" i="9" s="1"/>
  <c r="N187" i="9" s="1"/>
  <c r="N195" i="9" s="1"/>
  <c r="N203" i="9" s="1"/>
  <c r="N211" i="9" s="1"/>
  <c r="N219" i="9" s="1"/>
  <c r="N230" i="9" s="1"/>
  <c r="N11" i="9"/>
  <c r="AG27" i="33" l="1"/>
  <c r="M19" i="9" l="1"/>
  <c r="M27" i="9" s="1"/>
  <c r="M35" i="9" s="1"/>
  <c r="M43" i="9" s="1"/>
  <c r="M51" i="9" s="1"/>
  <c r="M59" i="9" s="1"/>
  <c r="M67" i="9" s="1"/>
  <c r="M75" i="9" s="1"/>
  <c r="M83" i="9" s="1"/>
  <c r="M91" i="9" s="1"/>
  <c r="M99" i="9" s="1"/>
  <c r="M107" i="9" s="1"/>
  <c r="M115" i="9" s="1"/>
  <c r="M123" i="9" s="1"/>
  <c r="M131" i="9" s="1"/>
  <c r="M139" i="9" s="1"/>
  <c r="M147" i="9" s="1"/>
  <c r="M155" i="9" s="1"/>
  <c r="M163" i="9" s="1"/>
  <c r="M171" i="9" s="1"/>
  <c r="M179" i="9" s="1"/>
  <c r="M187" i="9" s="1"/>
  <c r="M195" i="9" s="1"/>
  <c r="M203" i="9" s="1"/>
  <c r="M211" i="9" s="1"/>
  <c r="M219" i="9" s="1"/>
  <c r="M230" i="9" s="1"/>
  <c r="M11" i="9"/>
  <c r="L19" i="9" l="1"/>
  <c r="L27" i="9" s="1"/>
  <c r="L35" i="9" s="1"/>
  <c r="L43" i="9" s="1"/>
  <c r="L51" i="9" s="1"/>
  <c r="L59" i="9" s="1"/>
  <c r="L67" i="9" s="1"/>
  <c r="L75" i="9" s="1"/>
  <c r="L83" i="9" s="1"/>
  <c r="L91" i="9" s="1"/>
  <c r="L99" i="9" s="1"/>
  <c r="L107" i="9" s="1"/>
  <c r="L115" i="9" s="1"/>
  <c r="L123" i="9" s="1"/>
  <c r="L131" i="9" s="1"/>
  <c r="L139" i="9" s="1"/>
  <c r="L147" i="9" s="1"/>
  <c r="L155" i="9" s="1"/>
  <c r="L163" i="9" s="1"/>
  <c r="L171" i="9" s="1"/>
  <c r="L179" i="9" s="1"/>
  <c r="L187" i="9" s="1"/>
  <c r="L195" i="9" s="1"/>
  <c r="L203" i="9" s="1"/>
  <c r="L211" i="9" s="1"/>
  <c r="L219" i="9" s="1"/>
  <c r="L230" i="9" s="1"/>
  <c r="L11" i="9"/>
  <c r="K19" i="9" l="1"/>
  <c r="K27" i="9" s="1"/>
  <c r="K35" i="9" s="1"/>
  <c r="K43" i="9" s="1"/>
  <c r="K51" i="9" s="1"/>
  <c r="K59" i="9" s="1"/>
  <c r="K67" i="9" s="1"/>
  <c r="K75" i="9" s="1"/>
  <c r="K83" i="9" s="1"/>
  <c r="K91" i="9" s="1"/>
  <c r="K99" i="9" s="1"/>
  <c r="K107" i="9" s="1"/>
  <c r="K115" i="9" s="1"/>
  <c r="K123" i="9" s="1"/>
  <c r="K131" i="9" s="1"/>
  <c r="K139" i="9" s="1"/>
  <c r="K147" i="9" s="1"/>
  <c r="K155" i="9" s="1"/>
  <c r="K163" i="9" s="1"/>
  <c r="K171" i="9" s="1"/>
  <c r="K179" i="9" s="1"/>
  <c r="K187" i="9" s="1"/>
  <c r="K195" i="9" s="1"/>
  <c r="K203" i="9" s="1"/>
  <c r="K211" i="9" s="1"/>
  <c r="K219" i="9" s="1"/>
  <c r="K230" i="9" s="1"/>
  <c r="K11" i="9"/>
  <c r="AC15" i="33"/>
  <c r="AB15" i="33" l="1"/>
  <c r="J19" i="9" l="1"/>
  <c r="J27" i="9" s="1"/>
  <c r="J35" i="9" s="1"/>
  <c r="J43" i="9" s="1"/>
  <c r="J51" i="9" s="1"/>
  <c r="J59" i="9" s="1"/>
  <c r="J67" i="9" s="1"/>
  <c r="J75" i="9" s="1"/>
  <c r="J83" i="9" s="1"/>
  <c r="J91" i="9" s="1"/>
  <c r="J99" i="9" s="1"/>
  <c r="J107" i="9" s="1"/>
  <c r="J115" i="9" s="1"/>
  <c r="J123" i="9" s="1"/>
  <c r="J131" i="9" s="1"/>
  <c r="J139" i="9" s="1"/>
  <c r="J147" i="9" s="1"/>
  <c r="J155" i="9" s="1"/>
  <c r="J163" i="9" s="1"/>
  <c r="J171" i="9" s="1"/>
  <c r="J179" i="9" s="1"/>
  <c r="J187" i="9" s="1"/>
  <c r="J195" i="9" s="1"/>
  <c r="J203" i="9" s="1"/>
  <c r="J211" i="9" s="1"/>
  <c r="J219" i="9" s="1"/>
  <c r="J230" i="9" s="1"/>
  <c r="J11" i="9"/>
  <c r="I19" i="9" l="1"/>
  <c r="I27" i="9" s="1"/>
  <c r="I35" i="9" s="1"/>
  <c r="I43" i="9" s="1"/>
  <c r="I51" i="9" s="1"/>
  <c r="I59" i="9" s="1"/>
  <c r="I67" i="9" s="1"/>
  <c r="I75" i="9" s="1"/>
  <c r="I83" i="9" s="1"/>
  <c r="I91" i="9" s="1"/>
  <c r="I99" i="9" s="1"/>
  <c r="I107" i="9" s="1"/>
  <c r="I115" i="9" s="1"/>
  <c r="I123" i="9" s="1"/>
  <c r="I131" i="9" s="1"/>
  <c r="I139" i="9" s="1"/>
  <c r="I147" i="9" s="1"/>
  <c r="I155" i="9" s="1"/>
  <c r="I163" i="9" s="1"/>
  <c r="I171" i="9" s="1"/>
  <c r="I179" i="9" s="1"/>
  <c r="I187" i="9" s="1"/>
  <c r="I195" i="9" s="1"/>
  <c r="I203" i="9" s="1"/>
  <c r="I211" i="9" s="1"/>
  <c r="I219" i="9" s="1"/>
  <c r="I230" i="9" s="1"/>
  <c r="I11" i="9"/>
  <c r="H19" i="9" l="1"/>
  <c r="H27" i="9" s="1"/>
  <c r="H35" i="9" s="1"/>
  <c r="H43" i="9" s="1"/>
  <c r="H51" i="9" s="1"/>
  <c r="H59" i="9" s="1"/>
  <c r="H67" i="9" s="1"/>
  <c r="H75" i="9" s="1"/>
  <c r="H83" i="9" s="1"/>
  <c r="H91" i="9" s="1"/>
  <c r="H99" i="9" s="1"/>
  <c r="H107" i="9" s="1"/>
  <c r="H115" i="9" s="1"/>
  <c r="H123" i="9" s="1"/>
  <c r="H131" i="9" s="1"/>
  <c r="H139" i="9" s="1"/>
  <c r="H147" i="9" s="1"/>
  <c r="H155" i="9" s="1"/>
  <c r="H163" i="9" s="1"/>
  <c r="H171" i="9" s="1"/>
  <c r="H179" i="9" s="1"/>
  <c r="H187" i="9" s="1"/>
  <c r="H195" i="9" s="1"/>
  <c r="H203" i="9" s="1"/>
  <c r="H211" i="9" s="1"/>
  <c r="H219" i="9" s="1"/>
  <c r="H230" i="9" s="1"/>
  <c r="H11" i="9"/>
  <c r="G19" i="9" l="1"/>
  <c r="G27" i="9" s="1"/>
  <c r="G35" i="9" s="1"/>
  <c r="G43" i="9" s="1"/>
  <c r="G51" i="9" s="1"/>
  <c r="G59" i="9" s="1"/>
  <c r="G67" i="9" s="1"/>
  <c r="G75" i="9" s="1"/>
  <c r="G83" i="9" s="1"/>
  <c r="G91" i="9" s="1"/>
  <c r="G99" i="9" s="1"/>
  <c r="G107" i="9" s="1"/>
  <c r="G115" i="9" s="1"/>
  <c r="G123" i="9" s="1"/>
  <c r="G131" i="9" s="1"/>
  <c r="G139" i="9" s="1"/>
  <c r="G147" i="9" s="1"/>
  <c r="G155" i="9" s="1"/>
  <c r="G163" i="9" s="1"/>
  <c r="G171" i="9" s="1"/>
  <c r="G179" i="9" s="1"/>
  <c r="G187" i="9" s="1"/>
  <c r="G195" i="9" s="1"/>
  <c r="G203" i="9" s="1"/>
  <c r="G211" i="9" s="1"/>
  <c r="G219" i="9" s="1"/>
  <c r="G11" i="9"/>
  <c r="F19" i="9" l="1"/>
  <c r="F27" i="9" s="1"/>
  <c r="F35" i="9" s="1"/>
  <c r="F43" i="9" s="1"/>
  <c r="F51" i="9" s="1"/>
  <c r="F59" i="9" s="1"/>
  <c r="F67" i="9" s="1"/>
  <c r="F75" i="9" s="1"/>
  <c r="F83" i="9" s="1"/>
  <c r="F91" i="9" s="1"/>
  <c r="F99" i="9" s="1"/>
  <c r="F107" i="9" s="1"/>
  <c r="F115" i="9" s="1"/>
  <c r="F123" i="9" s="1"/>
  <c r="F131" i="9" s="1"/>
  <c r="F139" i="9" s="1"/>
  <c r="F147" i="9" s="1"/>
  <c r="F155" i="9" s="1"/>
  <c r="F163" i="9" s="1"/>
  <c r="F171" i="9" s="1"/>
  <c r="F179" i="9" s="1"/>
  <c r="F187" i="9" s="1"/>
  <c r="F195" i="9" s="1"/>
  <c r="F203" i="9" s="1"/>
  <c r="F211" i="9" s="1"/>
  <c r="F219" i="9" s="1"/>
  <c r="F11" i="9"/>
  <c r="E19" i="9" l="1"/>
  <c r="E27" i="9" s="1"/>
  <c r="E35" i="9" s="1"/>
  <c r="E43" i="9" s="1"/>
  <c r="E51" i="9" s="1"/>
  <c r="E59" i="9" s="1"/>
  <c r="E67" i="9" s="1"/>
  <c r="E75" i="9" s="1"/>
  <c r="E83" i="9" s="1"/>
  <c r="E91" i="9" s="1"/>
  <c r="E99" i="9" s="1"/>
  <c r="E107" i="9" s="1"/>
  <c r="E115" i="9" s="1"/>
  <c r="E123" i="9" s="1"/>
  <c r="E131" i="9" s="1"/>
  <c r="E139" i="9" s="1"/>
  <c r="E147" i="9" s="1"/>
  <c r="E155" i="9" s="1"/>
  <c r="E163" i="9" s="1"/>
  <c r="E171" i="9" s="1"/>
  <c r="E179" i="9" s="1"/>
  <c r="E187" i="9" s="1"/>
  <c r="E195" i="9" s="1"/>
  <c r="E203" i="9" s="1"/>
  <c r="E211" i="9" s="1"/>
  <c r="E219" i="9" s="1"/>
  <c r="E11" i="9"/>
  <c r="D19" i="9" l="1"/>
  <c r="D27" i="9" s="1"/>
  <c r="D35" i="9" s="1"/>
  <c r="D43" i="9" s="1"/>
  <c r="D51" i="9" s="1"/>
  <c r="D59" i="9" s="1"/>
  <c r="D67" i="9" s="1"/>
  <c r="D75" i="9" s="1"/>
  <c r="D83" i="9" s="1"/>
  <c r="D91" i="9" s="1"/>
  <c r="D99" i="9" s="1"/>
  <c r="D107" i="9" s="1"/>
  <c r="D115" i="9" s="1"/>
  <c r="D123" i="9" s="1"/>
  <c r="D131" i="9" s="1"/>
  <c r="D139" i="9" s="1"/>
  <c r="D147" i="9" s="1"/>
  <c r="D155" i="9" s="1"/>
  <c r="D163" i="9" s="1"/>
  <c r="D171" i="9" s="1"/>
  <c r="D179" i="9" s="1"/>
  <c r="D187" i="9" s="1"/>
  <c r="D195" i="9" s="1"/>
  <c r="D203" i="9" s="1"/>
  <c r="D211" i="9" s="1"/>
  <c r="D219" i="9" s="1"/>
  <c r="D11" i="9"/>
  <c r="C19" i="9" l="1"/>
  <c r="C27" i="9" s="1"/>
  <c r="C35" i="9" s="1"/>
  <c r="C43" i="9" s="1"/>
  <c r="C51" i="9" s="1"/>
  <c r="C59" i="9" s="1"/>
  <c r="C67" i="9" s="1"/>
  <c r="C75" i="9" s="1"/>
  <c r="C83" i="9" s="1"/>
  <c r="C91" i="9" s="1"/>
  <c r="C99" i="9" s="1"/>
  <c r="C107" i="9" s="1"/>
  <c r="C115" i="9" s="1"/>
  <c r="C123" i="9" s="1"/>
  <c r="C131" i="9" s="1"/>
  <c r="C139" i="9" s="1"/>
  <c r="C147" i="9" s="1"/>
  <c r="C155" i="9" s="1"/>
  <c r="C163" i="9" s="1"/>
  <c r="C171" i="9" s="1"/>
  <c r="C179" i="9" s="1"/>
  <c r="C187" i="9" s="1"/>
  <c r="C195" i="9" s="1"/>
  <c r="C203" i="9" s="1"/>
  <c r="C211" i="9" s="1"/>
  <c r="C219" i="9" s="1"/>
  <c r="C11" i="9"/>
  <c r="B19" i="9" l="1"/>
  <c r="B27" i="9" s="1"/>
  <c r="B35" i="9" s="1"/>
  <c r="B43" i="9" s="1"/>
  <c r="B51" i="9" s="1"/>
  <c r="B59" i="9" s="1"/>
  <c r="B67" i="9" s="1"/>
  <c r="B75" i="9" s="1"/>
  <c r="B83" i="9" s="1"/>
  <c r="B91" i="9" s="1"/>
  <c r="B99" i="9" s="1"/>
  <c r="B107" i="9" s="1"/>
  <c r="B115" i="9" s="1"/>
  <c r="B123" i="9" s="1"/>
  <c r="B131" i="9" s="1"/>
  <c r="B139" i="9" s="1"/>
  <c r="B147" i="9" s="1"/>
  <c r="B155" i="9" s="1"/>
  <c r="B163" i="9" s="1"/>
  <c r="B171" i="9" s="1"/>
  <c r="B179" i="9" s="1"/>
  <c r="B187" i="9" s="1"/>
  <c r="B195" i="9" s="1"/>
  <c r="B203" i="9" s="1"/>
  <c r="B211" i="9" s="1"/>
  <c r="B219" i="9" s="1"/>
  <c r="B11" i="9"/>
  <c r="AF15" i="33" l="1"/>
  <c r="Z15" i="33" l="1"/>
  <c r="AI30" i="33" l="1"/>
  <c r="AG30" i="33"/>
  <c r="AF30" i="33"/>
  <c r="AC30" i="33"/>
  <c r="AB30" i="33"/>
  <c r="AA30" i="33"/>
  <c r="Z30" i="33"/>
  <c r="Y30" i="33"/>
  <c r="X30" i="33"/>
  <c r="AG29" i="33"/>
  <c r="AF29" i="33"/>
  <c r="AC29" i="33"/>
  <c r="AB29" i="33"/>
  <c r="AA29" i="33"/>
  <c r="Z29" i="33"/>
  <c r="Y29" i="33"/>
  <c r="X29" i="33"/>
  <c r="AI28" i="33"/>
  <c r="AG28" i="33"/>
  <c r="AF28" i="33"/>
  <c r="AC28" i="33"/>
  <c r="AB28" i="33"/>
  <c r="AA28" i="33"/>
  <c r="Z28" i="33"/>
  <c r="Y28" i="33"/>
  <c r="X28" i="33"/>
  <c r="AI27" i="33"/>
  <c r="AF27" i="33"/>
  <c r="AC27" i="33"/>
  <c r="AB27" i="33"/>
  <c r="AA27" i="33"/>
  <c r="Z27" i="33"/>
  <c r="Y27" i="33"/>
  <c r="X27" i="33"/>
  <c r="AI26" i="33"/>
  <c r="AG26" i="33"/>
  <c r="AF26" i="33"/>
  <c r="AC26" i="33"/>
  <c r="AB26" i="33"/>
  <c r="AA26" i="33"/>
  <c r="Z26" i="33"/>
  <c r="Y26" i="33"/>
  <c r="X26" i="33"/>
  <c r="AI25" i="33"/>
  <c r="AH25" i="33"/>
  <c r="AG25" i="33"/>
  <c r="AF25" i="33"/>
  <c r="AC25" i="33"/>
  <c r="AB25" i="33"/>
  <c r="AA25" i="33"/>
  <c r="Z25" i="33"/>
  <c r="Y25" i="33"/>
  <c r="X25" i="33"/>
  <c r="AG24" i="33"/>
  <c r="AC24" i="33"/>
  <c r="AB24" i="33"/>
  <c r="AA24" i="33"/>
  <c r="Z24" i="33"/>
  <c r="Y24" i="33"/>
  <c r="X24" i="33"/>
  <c r="AI23" i="33"/>
  <c r="AG23" i="33"/>
  <c r="AF23" i="33"/>
  <c r="AC23" i="33"/>
  <c r="AB23" i="33"/>
  <c r="AA23" i="33"/>
  <c r="Z23" i="33"/>
  <c r="Y23" i="33"/>
  <c r="X23" i="33"/>
  <c r="AI22" i="33"/>
  <c r="AH22" i="33"/>
  <c r="AG22" i="33"/>
  <c r="AF22" i="33"/>
  <c r="AC22" i="33"/>
  <c r="AB22" i="33"/>
  <c r="AA22" i="33"/>
  <c r="Z22" i="33"/>
  <c r="Y22" i="33"/>
  <c r="X22" i="33"/>
  <c r="AI21" i="33"/>
  <c r="AH21" i="33"/>
  <c r="AG21" i="33"/>
  <c r="AF21" i="33"/>
  <c r="AC21" i="33"/>
  <c r="AB21" i="33"/>
  <c r="AA21" i="33"/>
  <c r="Z21" i="33"/>
  <c r="Y21" i="33"/>
  <c r="X21" i="33"/>
  <c r="AH20" i="33"/>
  <c r="AG20" i="33"/>
  <c r="AF20" i="33"/>
  <c r="AC20" i="33"/>
  <c r="AB20" i="33"/>
  <c r="AA20" i="33"/>
  <c r="Z20" i="33"/>
  <c r="Y20" i="33"/>
  <c r="X20" i="33"/>
  <c r="AI19" i="33"/>
  <c r="AH19" i="33"/>
  <c r="AG19" i="33"/>
  <c r="AF19" i="33"/>
  <c r="AC19" i="33"/>
  <c r="AB19" i="33"/>
  <c r="AA19" i="33"/>
  <c r="Z19" i="33"/>
  <c r="Y19" i="33"/>
  <c r="X19" i="33"/>
  <c r="AI18" i="33"/>
  <c r="AH18" i="33"/>
  <c r="AG18" i="33"/>
  <c r="AF18" i="33"/>
  <c r="AC18" i="33"/>
  <c r="AB18" i="33"/>
  <c r="AA18" i="33"/>
  <c r="Z18" i="33"/>
  <c r="Y18" i="33"/>
  <c r="X18" i="33"/>
  <c r="AI17" i="33"/>
  <c r="AG17" i="33"/>
  <c r="AF17" i="33"/>
  <c r="AC17" i="33"/>
  <c r="AB17" i="33"/>
  <c r="AA17" i="33"/>
  <c r="Z17" i="33"/>
  <c r="Y17" i="33"/>
  <c r="X17" i="33"/>
  <c r="AI16" i="33"/>
  <c r="AH16" i="33"/>
  <c r="AG16" i="33"/>
  <c r="AF16" i="33"/>
  <c r="AC16" i="33"/>
  <c r="AB16" i="33"/>
  <c r="AA16" i="33"/>
  <c r="Z16" i="33"/>
  <c r="Y16" i="33"/>
  <c r="X16" i="33"/>
  <c r="AH14" i="33"/>
  <c r="AF14" i="33"/>
  <c r="AC14" i="33"/>
  <c r="AB14" i="33"/>
  <c r="AA14" i="33"/>
  <c r="Z14" i="33"/>
  <c r="Y14" i="33"/>
  <c r="X14" i="33"/>
  <c r="AI13" i="33"/>
  <c r="AH13" i="33"/>
  <c r="AG13" i="33"/>
  <c r="AF13" i="33"/>
  <c r="AC13" i="33"/>
  <c r="AB13" i="33"/>
  <c r="AA13" i="33"/>
  <c r="Z13" i="33"/>
  <c r="Y13" i="33"/>
  <c r="X13" i="33"/>
  <c r="AI12" i="33"/>
  <c r="AH12" i="33"/>
  <c r="AG12" i="33"/>
  <c r="AF12" i="33"/>
  <c r="AC12" i="33"/>
  <c r="AB12" i="33"/>
  <c r="AA12" i="33"/>
  <c r="Z12" i="33"/>
  <c r="Y12" i="33"/>
  <c r="X12" i="33"/>
  <c r="AI11" i="33"/>
  <c r="AH11" i="33"/>
  <c r="AF11" i="33"/>
  <c r="AC11" i="33"/>
  <c r="AB11" i="33"/>
  <c r="AA11" i="33"/>
  <c r="Z11" i="33"/>
  <c r="Y11" i="33"/>
  <c r="X11" i="33"/>
  <c r="AI10" i="33"/>
  <c r="AH10" i="33"/>
  <c r="AG10" i="33"/>
  <c r="AF10" i="33"/>
  <c r="AC10" i="33"/>
  <c r="AB10" i="33"/>
  <c r="AA10" i="33"/>
  <c r="Z10" i="33"/>
  <c r="Y10" i="33"/>
  <c r="X10" i="33"/>
  <c r="AI9" i="33"/>
  <c r="AH9" i="33"/>
  <c r="AG9" i="33"/>
  <c r="AF9" i="33"/>
  <c r="AC9" i="33"/>
  <c r="AB9" i="33"/>
  <c r="AA9" i="33"/>
  <c r="Z9" i="33"/>
  <c r="Y9" i="33"/>
  <c r="X9" i="33"/>
  <c r="AI8" i="33"/>
  <c r="AH8" i="33"/>
  <c r="AG8" i="33"/>
  <c r="AF8" i="33"/>
  <c r="AC8" i="33"/>
  <c r="AB8" i="33"/>
  <c r="AA8" i="33"/>
  <c r="Z8" i="33"/>
  <c r="Y8" i="33"/>
  <c r="X8" i="33"/>
  <c r="AI7" i="33"/>
  <c r="AG7" i="33"/>
  <c r="AF7" i="33"/>
  <c r="AC7" i="33"/>
  <c r="AB7" i="33"/>
  <c r="AA7" i="33"/>
  <c r="Z7" i="33"/>
  <c r="Y7" i="33"/>
  <c r="X7" i="33"/>
  <c r="AI6" i="33"/>
  <c r="AG6" i="33"/>
  <c r="AF6" i="33"/>
  <c r="AC6" i="33"/>
  <c r="AB6" i="33"/>
  <c r="AA6" i="33"/>
  <c r="Z6" i="33"/>
  <c r="Y6" i="33"/>
  <c r="X6" i="33"/>
  <c r="AG5" i="33"/>
  <c r="AF5" i="33"/>
  <c r="AC5" i="33"/>
  <c r="AB5" i="33"/>
  <c r="AA5" i="33"/>
  <c r="Z5" i="33"/>
  <c r="Y5" i="33"/>
  <c r="X5" i="33"/>
  <c r="AG4" i="33"/>
  <c r="AC4" i="33"/>
  <c r="AB4" i="33"/>
  <c r="AA4" i="33"/>
  <c r="Z4" i="33"/>
  <c r="Y4" i="33"/>
  <c r="X4" i="33"/>
  <c r="AD5" i="33" l="1"/>
  <c r="AD13" i="33"/>
  <c r="AD15" i="33"/>
  <c r="AD19" i="33"/>
  <c r="AD21" i="33"/>
  <c r="AD28" i="33"/>
  <c r="AD29" i="33"/>
  <c r="AD26" i="33"/>
  <c r="AD9" i="33"/>
  <c r="AD23" i="33"/>
  <c r="AD6" i="33"/>
  <c r="AD8" i="33"/>
  <c r="AD12" i="33"/>
  <c r="AD25" i="33"/>
  <c r="AD27" i="33"/>
  <c r="AD4" i="33"/>
  <c r="AD17" i="33"/>
  <c r="AD30" i="33"/>
  <c r="AD10" i="33"/>
  <c r="AD14" i="33"/>
  <c r="AD16" i="33"/>
  <c r="AD20" i="33"/>
  <c r="AD18" i="33"/>
  <c r="AD22" i="33"/>
  <c r="AD24" i="33"/>
  <c r="AD7" i="33"/>
  <c r="AD11" i="33"/>
  <c r="V19" i="9"/>
  <c r="V27" i="9" s="1"/>
  <c r="V35" i="9" s="1"/>
  <c r="V43" i="9" s="1"/>
  <c r="V51" i="9" s="1"/>
  <c r="V59" i="9" s="1"/>
  <c r="V67" i="9" s="1"/>
  <c r="V75" i="9" s="1"/>
  <c r="V83" i="9" s="1"/>
  <c r="V11" i="9"/>
  <c r="V91" i="9" l="1"/>
  <c r="V99" i="9" s="1"/>
  <c r="V107" i="9" s="1"/>
  <c r="V115" i="9" s="1"/>
  <c r="V123" i="9" s="1"/>
  <c r="V131" i="9" s="1"/>
  <c r="V139" i="9" s="1"/>
  <c r="V147" i="9" s="1"/>
  <c r="V155" i="9" s="1"/>
  <c r="V163" i="9" s="1"/>
  <c r="V171" i="9" s="1"/>
  <c r="V179" i="9" s="1"/>
  <c r="V187" i="9" s="1"/>
  <c r="V195" i="9" s="1"/>
  <c r="V203" i="9" s="1"/>
  <c r="V211" i="9" l="1"/>
  <c r="V219" i="9" s="1"/>
  <c r="V230" i="9" s="1"/>
  <c r="C57" i="37" l="1"/>
  <c r="B57" i="37"/>
  <c r="C56" i="37"/>
  <c r="B56" i="37"/>
  <c r="F12" i="44" l="1"/>
  <c r="F16" i="44"/>
  <c r="F14" i="44"/>
  <c r="F9" i="44"/>
  <c r="F15" i="44"/>
  <c r="F5" i="44"/>
  <c r="F26" i="44"/>
  <c r="F23" i="44"/>
  <c r="F27" i="44"/>
  <c r="F36" i="44"/>
  <c r="F37" i="44"/>
  <c r="F28" i="44"/>
  <c r="F25" i="44"/>
  <c r="F13" i="44"/>
  <c r="F11" i="44"/>
  <c r="F8" i="44"/>
  <c r="F17" i="44"/>
  <c r="F10" i="44"/>
  <c r="F35" i="44"/>
  <c r="F7" i="44"/>
  <c r="F6" i="44"/>
  <c r="F34" i="44"/>
  <c r="F22" i="44"/>
  <c r="F4" i="44"/>
  <c r="C10" i="36" l="1"/>
  <c r="D12" i="36"/>
  <c r="D10" i="36"/>
  <c r="E12" i="36"/>
  <c r="C5" i="36"/>
  <c r="B11" i="36"/>
  <c r="C12" i="36"/>
  <c r="E10" i="36"/>
  <c r="B10" i="36"/>
  <c r="B12" i="36"/>
  <c r="C38" i="44" l="1"/>
  <c r="D38" i="44"/>
  <c r="E38" i="44"/>
  <c r="B38" i="44"/>
  <c r="B18" i="44"/>
  <c r="D18" i="44"/>
  <c r="C18" i="44"/>
  <c r="E18" i="44"/>
  <c r="B5" i="36"/>
  <c r="E5" i="36" s="1"/>
  <c r="B13" i="36"/>
  <c r="F12" i="36"/>
  <c r="B4" i="36"/>
  <c r="F10" i="36"/>
  <c r="B6" i="36" l="1"/>
  <c r="D5" i="36"/>
  <c r="F38" i="44"/>
  <c r="F18" i="44"/>
  <c r="D31" i="36"/>
  <c r="D29" i="36"/>
  <c r="D30" i="36"/>
  <c r="C32" i="36"/>
  <c r="B32" i="36"/>
  <c r="D32" i="36" l="1"/>
  <c r="E37" i="44" l="1"/>
  <c r="D37" i="44"/>
  <c r="C37" i="44"/>
  <c r="B37" i="44"/>
  <c r="E17" i="44" l="1"/>
  <c r="D17" i="44"/>
  <c r="C17" i="44"/>
  <c r="B17" i="44"/>
  <c r="Q37" i="23" l="1"/>
  <c r="N37" i="23"/>
  <c r="P37" i="23"/>
  <c r="O37" i="23"/>
  <c r="B4" i="44" l="1"/>
  <c r="M6" i="29" l="1"/>
  <c r="L6" i="29"/>
  <c r="K6" i="29"/>
  <c r="J6" i="29"/>
  <c r="J5" i="29" l="1"/>
  <c r="K5" i="29"/>
  <c r="L5" i="29"/>
  <c r="M5" i="29"/>
  <c r="C4" i="44" l="1"/>
  <c r="C22" i="44" l="1"/>
  <c r="B5" i="44"/>
  <c r="C5" i="44"/>
  <c r="D5" i="44"/>
  <c r="E5" i="44"/>
  <c r="B6" i="44"/>
  <c r="C6" i="44"/>
  <c r="D6" i="44"/>
  <c r="E6" i="44"/>
  <c r="B22" i="44"/>
  <c r="D22" i="44"/>
  <c r="E22" i="44"/>
  <c r="B7" i="44"/>
  <c r="C7" i="44"/>
  <c r="D7" i="44"/>
  <c r="E7" i="44"/>
  <c r="C34" i="44"/>
  <c r="D34" i="44"/>
  <c r="E34" i="44"/>
  <c r="B8" i="44"/>
  <c r="C8" i="44"/>
  <c r="D8" i="44"/>
  <c r="E8" i="44"/>
  <c r="B9" i="44"/>
  <c r="C9" i="44"/>
  <c r="D9" i="44"/>
  <c r="E9" i="44"/>
  <c r="B23" i="44"/>
  <c r="C23" i="44"/>
  <c r="D23" i="44"/>
  <c r="E23" i="44"/>
  <c r="B10" i="44"/>
  <c r="C10" i="44"/>
  <c r="D10" i="44"/>
  <c r="E10" i="44"/>
  <c r="B11" i="44"/>
  <c r="C11" i="44"/>
  <c r="D11" i="44"/>
  <c r="E11" i="44"/>
  <c r="B24" i="44"/>
  <c r="C24" i="44"/>
  <c r="B36" i="44"/>
  <c r="C36" i="44"/>
  <c r="D36" i="44"/>
  <c r="E36" i="44"/>
  <c r="B12" i="44"/>
  <c r="C12" i="44"/>
  <c r="D12" i="44"/>
  <c r="E12" i="44"/>
  <c r="B13" i="44"/>
  <c r="C13" i="44"/>
  <c r="D13" i="44"/>
  <c r="E13" i="44"/>
  <c r="B14" i="44"/>
  <c r="C14" i="44"/>
  <c r="D14" i="44"/>
  <c r="E14" i="44"/>
  <c r="B35" i="44"/>
  <c r="C35" i="44"/>
  <c r="D35" i="44"/>
  <c r="E35" i="44"/>
  <c r="B15" i="44"/>
  <c r="C15" i="44"/>
  <c r="D15" i="44"/>
  <c r="E15" i="44"/>
  <c r="B25" i="44"/>
  <c r="C25" i="44"/>
  <c r="D25" i="44"/>
  <c r="E25" i="44"/>
  <c r="B26" i="44"/>
  <c r="C26" i="44"/>
  <c r="D26" i="44"/>
  <c r="E26" i="44"/>
  <c r="B27" i="44"/>
  <c r="C27" i="44"/>
  <c r="D27" i="44"/>
  <c r="E27" i="44"/>
  <c r="B16" i="44"/>
  <c r="C16" i="44"/>
  <c r="D16" i="44"/>
  <c r="E16" i="44"/>
  <c r="B28" i="44"/>
  <c r="C28" i="44"/>
  <c r="D28" i="44"/>
  <c r="E28" i="44"/>
  <c r="B29" i="44"/>
  <c r="D29" i="44"/>
  <c r="E29" i="44"/>
  <c r="E4" i="44"/>
  <c r="D4" i="44"/>
  <c r="B34" i="44" l="1"/>
  <c r="M4" i="29"/>
  <c r="L4" i="29"/>
  <c r="K4" i="29"/>
  <c r="J4" i="29"/>
  <c r="C29" i="44" l="1"/>
  <c r="C11" i="36"/>
  <c r="C13" i="36" l="1"/>
  <c r="F29" i="44"/>
  <c r="C30" i="44" l="1"/>
  <c r="AI15" i="33" l="1"/>
  <c r="E24" i="44" s="1"/>
  <c r="AH15" i="33"/>
  <c r="D24" i="44" s="1"/>
  <c r="E30" i="44" l="1"/>
  <c r="E11" i="36"/>
  <c r="F24" i="44"/>
  <c r="E13" i="36"/>
  <c r="C4" i="36" l="1"/>
  <c r="F11" i="36"/>
  <c r="F13" i="36"/>
  <c r="D11" i="36"/>
  <c r="D13" i="36"/>
  <c r="D4" i="36" l="1"/>
  <c r="D6" i="36" s="1"/>
  <c r="D30" i="44"/>
  <c r="F30" i="44"/>
  <c r="E4" i="36"/>
  <c r="C6" i="36"/>
  <c r="E6" i="36" s="1"/>
</calcChain>
</file>

<file path=xl/sharedStrings.xml><?xml version="1.0" encoding="utf-8"?>
<sst xmlns="http://schemas.openxmlformats.org/spreadsheetml/2006/main" count="1378" uniqueCount="339">
  <si>
    <t>Ward name</t>
  </si>
  <si>
    <t>Average fill rate - registered nurses/midwives  (%)</t>
  </si>
  <si>
    <t>Average fill rate - care staff (%)</t>
  </si>
  <si>
    <t>ACE</t>
  </si>
  <si>
    <t>Acute Stroke Unit</t>
  </si>
  <si>
    <t>Cardiac Ward</t>
  </si>
  <si>
    <t>Charlotte Ward</t>
  </si>
  <si>
    <t>Cheselden Ward</t>
  </si>
  <si>
    <t>Childrens Ward</t>
  </si>
  <si>
    <t>Combe Ward</t>
  </si>
  <si>
    <t>Coronary Care Unit</t>
  </si>
  <si>
    <t>Haygarth Ward</t>
  </si>
  <si>
    <t>Helena Ward</t>
  </si>
  <si>
    <t>Intensive Therapy Unit</t>
  </si>
  <si>
    <t>Medical Assessment Unit</t>
  </si>
  <si>
    <t>Medical Short Stay</t>
  </si>
  <si>
    <t>Midford Ward</t>
  </si>
  <si>
    <t>Neonatal Intensive Care Unit</t>
  </si>
  <si>
    <t>Parry Ward</t>
  </si>
  <si>
    <t>Phillip Yeoman Ward</t>
  </si>
  <si>
    <t>Pulteney Ward</t>
  </si>
  <si>
    <t>Respiratory Ward</t>
  </si>
  <si>
    <t>Robin Smith Ward</t>
  </si>
  <si>
    <t>Surgical Admissions Unit</t>
  </si>
  <si>
    <t>Surgical Short Stay Unit</t>
  </si>
  <si>
    <t>Waterhouse Ward</t>
  </si>
  <si>
    <t>William Budd Ward</t>
  </si>
  <si>
    <t>Mary Ward</t>
  </si>
  <si>
    <t>Paulton Birthing Centre</t>
  </si>
  <si>
    <t>Chippenham  Birthing Centre</t>
  </si>
  <si>
    <t>-</t>
  </si>
  <si>
    <t xml:space="preserve">Total monthly actual staff Day hours- RN </t>
  </si>
  <si>
    <t xml:space="preserve">Total monthly actual staff day hours- HCA </t>
  </si>
  <si>
    <t xml:space="preserve">Total monthly actual staff night hours- RN </t>
  </si>
  <si>
    <t xml:space="preserve">Total monthly actual staff night hours -HCA </t>
  </si>
  <si>
    <t>Dec</t>
  </si>
  <si>
    <t>Nov</t>
  </si>
  <si>
    <t xml:space="preserve">January </t>
  </si>
  <si>
    <t>Febuary</t>
  </si>
  <si>
    <t xml:space="preserve">March </t>
  </si>
  <si>
    <t>ROYAL NATIONAL HOSPITAL FOR RHEUMATIC DISEASES</t>
  </si>
  <si>
    <t xml:space="preserve">Total monthly actual % Day hours- RN </t>
  </si>
  <si>
    <t xml:space="preserve">Total monthly actual % day hours- HCA </t>
  </si>
  <si>
    <t xml:space="preserve">Total monthly actual % night hours- RN </t>
  </si>
  <si>
    <t xml:space="preserve">Total monthly actual % night hours -HCA </t>
  </si>
  <si>
    <t>Pulteney</t>
  </si>
  <si>
    <t>Waterhouse</t>
  </si>
  <si>
    <t>Jan</t>
  </si>
  <si>
    <t>Feb</t>
  </si>
  <si>
    <t>May</t>
  </si>
  <si>
    <t>Cumulative count over the month of patients at 23:59 each day</t>
  </si>
  <si>
    <t>Registered midwives/ nurses</t>
  </si>
  <si>
    <t>Care Staff</t>
  </si>
  <si>
    <t>Overall</t>
  </si>
  <si>
    <t xml:space="preserve">Trowbridge birthing centre </t>
  </si>
  <si>
    <t xml:space="preserve">Frome Birthing centre </t>
  </si>
  <si>
    <t>Oct</t>
  </si>
  <si>
    <t>Forrester Brown Ward A</t>
  </si>
  <si>
    <t>Forrester Brown Ward (A)</t>
  </si>
  <si>
    <t>Mar</t>
  </si>
  <si>
    <t>Pierce</t>
  </si>
  <si>
    <t/>
  </si>
  <si>
    <t xml:space="preserve">Jul </t>
  </si>
  <si>
    <t>Aug</t>
  </si>
  <si>
    <t>Apr</t>
  </si>
  <si>
    <t>PAW MARY/BBC</t>
  </si>
  <si>
    <t>Day</t>
  </si>
  <si>
    <t>Night</t>
  </si>
  <si>
    <t>Care Hours Per Patient Day (CHPPD)</t>
  </si>
  <si>
    <t>Registered midwives/nurses</t>
  </si>
  <si>
    <t>Non-registered allied health professionals</t>
  </si>
  <si>
    <t>Registered allied health professionals</t>
  </si>
  <si>
    <t>Average fill rate - registered nurses/ midwives  (%)</t>
  </si>
  <si>
    <t>Total monthly planned staff hours</t>
  </si>
  <si>
    <t>Total monthly actual staff hours</t>
  </si>
  <si>
    <t xml:space="preserve">Mary Ward and Central delivery suite </t>
  </si>
  <si>
    <t xml:space="preserve">Paulton Birthing centre </t>
  </si>
  <si>
    <t>Violet Prince ward</t>
  </si>
  <si>
    <t xml:space="preserve">Pierce </t>
  </si>
  <si>
    <t>Ward</t>
  </si>
  <si>
    <t>Cardiac</t>
  </si>
  <si>
    <t>CCU</t>
  </si>
  <si>
    <t>Charlotte</t>
  </si>
  <si>
    <t>Cheselden</t>
  </si>
  <si>
    <t>Childrens</t>
  </si>
  <si>
    <t>Combe</t>
  </si>
  <si>
    <t>Eye Unit</t>
  </si>
  <si>
    <t>Forrester Brown A</t>
  </si>
  <si>
    <t>Haygarth</t>
  </si>
  <si>
    <t>Helena</t>
  </si>
  <si>
    <t>MAU</t>
  </si>
  <si>
    <t>Midford</t>
  </si>
  <si>
    <t>MSS</t>
  </si>
  <si>
    <t>MTU</t>
  </si>
  <si>
    <t>Parry</t>
  </si>
  <si>
    <t>Phillip Yeoman</t>
  </si>
  <si>
    <t>Respiratory</t>
  </si>
  <si>
    <t>Robin Smith</t>
  </si>
  <si>
    <t>SAU Areas A &amp; B</t>
  </si>
  <si>
    <t>SSS</t>
  </si>
  <si>
    <t>Violet Prince</t>
  </si>
  <si>
    <t>William Budd</t>
  </si>
  <si>
    <t>ITU</t>
  </si>
  <si>
    <t>NICU</t>
  </si>
  <si>
    <t>Mary</t>
  </si>
  <si>
    <t>CDS</t>
  </si>
  <si>
    <t>Chippenham</t>
  </si>
  <si>
    <t>Frome</t>
  </si>
  <si>
    <t>Paulton</t>
  </si>
  <si>
    <t>Trowbridge</t>
  </si>
  <si>
    <t xml:space="preserve">Only complete sites your organisation is accountable for </t>
  </si>
  <si>
    <t>Allied Health Professionals</t>
  </si>
  <si>
    <t>Registered allied healtH professionals</t>
  </si>
  <si>
    <t>Average fill rate - registered allied health professionals (AHP)  (%)</t>
  </si>
  <si>
    <t>Average fill rate - non-registered allied health professionals (AHP)  (%)</t>
  </si>
  <si>
    <t>Additional Info</t>
  </si>
  <si>
    <t>Band</t>
  </si>
  <si>
    <t>Shift</t>
  </si>
  <si>
    <t>Fill</t>
  </si>
  <si>
    <t>Jun</t>
  </si>
  <si>
    <t>Jul</t>
  </si>
  <si>
    <t>Less Than</t>
  </si>
  <si>
    <t>More Than</t>
  </si>
  <si>
    <t>Specialty 1</t>
  </si>
  <si>
    <t>Registered Nursing Associates</t>
  </si>
  <si>
    <t>Non- Registered Nursing Associates</t>
  </si>
  <si>
    <t>Sep</t>
  </si>
  <si>
    <t>At a glance</t>
  </si>
  <si>
    <t>October</t>
  </si>
  <si>
    <t>November</t>
  </si>
  <si>
    <t>December</t>
  </si>
  <si>
    <t>Mary Ward and Central delivery suite</t>
  </si>
  <si>
    <t>Bath Birthing Centre</t>
  </si>
  <si>
    <t>Childrens Centre</t>
  </si>
  <si>
    <t>Forrester Brown Ward</t>
  </si>
  <si>
    <t>Modular Ward</t>
  </si>
  <si>
    <t>Neonatal Intensive Care</t>
  </si>
  <si>
    <t>Pierce Ward</t>
  </si>
  <si>
    <t>C30 SEU</t>
  </si>
  <si>
    <t>Pierce Ward ITU</t>
  </si>
  <si>
    <t>RN</t>
  </si>
  <si>
    <t>HCA</t>
  </si>
  <si>
    <t>Average Midnight Bedstate</t>
  </si>
  <si>
    <t>Original Bedstate</t>
  </si>
  <si>
    <t>%</t>
  </si>
  <si>
    <t>Average Daily Beds Occupied at Midnight</t>
  </si>
  <si>
    <t>2020/2021</t>
  </si>
  <si>
    <t>Total</t>
  </si>
  <si>
    <t>#Days</t>
  </si>
  <si>
    <t>2021/22</t>
  </si>
  <si>
    <t>C30 SAU</t>
  </si>
  <si>
    <t>Midford OPU Short Stay</t>
  </si>
  <si>
    <t>Older Persons Assessment Unit</t>
  </si>
  <si>
    <t>Division</t>
  </si>
  <si>
    <t>Actual Hours</t>
  </si>
  <si>
    <t>Expected Hours</t>
  </si>
  <si>
    <t>Difference</t>
  </si>
  <si>
    <t>Medicine</t>
  </si>
  <si>
    <t xml:space="preserve">Surgery </t>
  </si>
  <si>
    <t>Family &amp; Specialist Services</t>
  </si>
  <si>
    <t>RUH – overall</t>
  </si>
  <si>
    <t xml:space="preserve"> In Patient Ward Division</t>
  </si>
  <si>
    <t>% RN fill rate - day</t>
  </si>
  <si>
    <t>% RN fill rate - night</t>
  </si>
  <si>
    <t>% fill rate</t>
  </si>
  <si>
    <t>Figure 1</t>
  </si>
  <si>
    <t>Figure 2</t>
  </si>
  <si>
    <t>ED Departments</t>
  </si>
  <si>
    <t xml:space="preserve">ED </t>
  </si>
  <si>
    <t>Figure 3</t>
  </si>
  <si>
    <t>Theatre Department</t>
  </si>
  <si>
    <t>% RN fill</t>
  </si>
  <si>
    <t>rate – day</t>
  </si>
  <si>
    <t>% NA fill rate – day</t>
  </si>
  <si>
    <t>% RN fill rate – night</t>
  </si>
  <si>
    <t>% NA fill rate – night</t>
  </si>
  <si>
    <t>Theatres – Day Surgery</t>
  </si>
  <si>
    <t>Theatres – Main</t>
  </si>
  <si>
    <t>Theatres – PAW</t>
  </si>
  <si>
    <t>Theatres – Overall</t>
  </si>
  <si>
    <t>Figure 4</t>
  </si>
  <si>
    <t>Graph for the month split by divisions showing agency/bank/substantive</t>
  </si>
  <si>
    <t>Emeregency Department</t>
  </si>
  <si>
    <t>OPAU</t>
  </si>
  <si>
    <t>Med</t>
  </si>
  <si>
    <t>Row Labels</t>
  </si>
  <si>
    <t>Grand Total</t>
  </si>
  <si>
    <t>% HCA fill rate - day</t>
  </si>
  <si>
    <t>% HCA fill rate - night</t>
  </si>
  <si>
    <t xml:space="preserve"> </t>
  </si>
  <si>
    <t>Day RN Fill Rate</t>
  </si>
  <si>
    <t>Day NA Fill Rate</t>
  </si>
  <si>
    <t>Night RN Fill Rate</t>
  </si>
  <si>
    <t>Night NA Fill Rate</t>
  </si>
  <si>
    <t>Total Fill rate</t>
  </si>
  <si>
    <t>RN and/ or NA</t>
  </si>
  <si>
    <t>RED level Staffing narrative number.</t>
  </si>
  <si>
    <t>RN and/or NA</t>
  </si>
  <si>
    <t>BLUE level Staffing narrative number.</t>
  </si>
  <si>
    <t>Red flag Incidents (Low staffing incidents reported)</t>
  </si>
  <si>
    <t>Falls resulting in harm</t>
  </si>
  <si>
    <t>Hospital acquired PU grade 2</t>
  </si>
  <si>
    <t>Hospital acquired  PU grade 3, 4</t>
  </si>
  <si>
    <t>Medicine Total</t>
  </si>
  <si>
    <t>Figure 7</t>
  </si>
  <si>
    <t>Surgery</t>
  </si>
  <si>
    <t>Fill Rate</t>
  </si>
  <si>
    <t>Surgery Total</t>
  </si>
  <si>
    <t>FaSS</t>
  </si>
  <si>
    <t>Total Fill</t>
  </si>
  <si>
    <t>Red flag Incidents (Low staffing incidents reported))</t>
  </si>
  <si>
    <t>FaSS Total</t>
  </si>
  <si>
    <t>ED</t>
  </si>
  <si>
    <t>Automated from NSTF</t>
  </si>
  <si>
    <t>Hroster Manual</t>
  </si>
  <si>
    <t>Automated from NStf</t>
  </si>
  <si>
    <t>Hours</t>
  </si>
  <si>
    <t>RN Planned</t>
  </si>
  <si>
    <t>RN Actual</t>
  </si>
  <si>
    <t>Sept</t>
  </si>
  <si>
    <t>HCA Planned</t>
  </si>
  <si>
    <t>HCA Actual</t>
  </si>
  <si>
    <t xml:space="preserve">The RN and NA planned v’s actual staffing hours by month for the past 12 months is shown below. </t>
  </si>
  <si>
    <t>Assigned Duities by</t>
  </si>
  <si>
    <t>Agency Fill Rate</t>
  </si>
  <si>
    <t>Bank Fill Rate</t>
  </si>
  <si>
    <t>Sub Fill Rate</t>
  </si>
  <si>
    <t>FSS</t>
  </si>
  <si>
    <t>Surg</t>
  </si>
  <si>
    <t>ACE/OPAU</t>
  </si>
  <si>
    <t>Emergency Department</t>
  </si>
  <si>
    <t>June</t>
  </si>
  <si>
    <t>July</t>
  </si>
  <si>
    <t>August</t>
  </si>
  <si>
    <t>Acute Stroke</t>
  </si>
  <si>
    <t>B36 – Intensive care unit</t>
  </si>
  <si>
    <t>Cardiology Day Case Unit</t>
  </si>
  <si>
    <t>Children</t>
  </si>
  <si>
    <t>Forrester Brn</t>
  </si>
  <si>
    <t>Oasis – E6</t>
  </si>
  <si>
    <t>SSSU</t>
  </si>
  <si>
    <t>YearMonth</t>
  </si>
  <si>
    <t>2022-09</t>
  </si>
  <si>
    <t>2022-10</t>
  </si>
  <si>
    <t>Occupied</t>
  </si>
  <si>
    <t>B9</t>
  </si>
  <si>
    <t>BBC</t>
  </si>
  <si>
    <t>Vascular Studies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</si>
  <si>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</si>
  <si>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</si>
  <si>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</si>
  <si>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</si>
  <si>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</si>
  <si>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</si>
  <si>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</si>
  <si>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</si>
  <si>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</si>
  <si>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</si>
  <si>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B36 - Escalation</t>
  </si>
  <si>
    <t>B41</t>
  </si>
  <si>
    <t>Day Surgery Unit</t>
  </si>
  <si>
    <t>Direct Assessment Area</t>
  </si>
  <si>
    <t>ED Obs</t>
  </si>
  <si>
    <t>Older Persons Rapid Assessment Area</t>
  </si>
  <si>
    <t>OPRAA</t>
  </si>
  <si>
    <t>Philip Yeoman C32</t>
  </si>
  <si>
    <t>Pre-Assessment</t>
  </si>
  <si>
    <t>Surgical Enhanced Care Unit</t>
  </si>
  <si>
    <t>William Budd DC</t>
  </si>
  <si>
    <t>Applied filters:
Occupancy Hour is 00:00:00
BedAttributeName is Certified
Occupancy Date 01/09/2022 - 31/08/2023
Ward_Reportable is Non Reportable or Reportable</t>
  </si>
  <si>
    <t>September</t>
  </si>
  <si>
    <t>January</t>
  </si>
  <si>
    <t>February</t>
  </si>
  <si>
    <t>March</t>
  </si>
  <si>
    <t>April</t>
  </si>
  <si>
    <t>Total monthly planned staff hours -rn day</t>
  </si>
  <si>
    <t>Total monthly actual staff hours - rn day</t>
  </si>
  <si>
    <t>Total monthly planned staff hours - hca day</t>
  </si>
  <si>
    <t>Total monthly actual staff hours - hca day</t>
  </si>
  <si>
    <t>Total monthly planned staff hours - rn night</t>
  </si>
  <si>
    <t>Total monthly planned staff hours - hca night</t>
  </si>
  <si>
    <t>Total monthly actual staff hours - hca night</t>
  </si>
  <si>
    <t>planned -rn day</t>
  </si>
  <si>
    <t>actual - rn day</t>
  </si>
  <si>
    <t>planned - hca day</t>
  </si>
  <si>
    <t>actual - hca day</t>
  </si>
  <si>
    <t>planned - rn night</t>
  </si>
  <si>
    <t>actual - rn night</t>
  </si>
  <si>
    <t>planned - hca night</t>
  </si>
  <si>
    <t>actual - hca night</t>
  </si>
  <si>
    <t>430 - GERIATRIC MEDICINE</t>
  </si>
  <si>
    <t>328 - STROKE MEDICINE</t>
  </si>
  <si>
    <t>320 - CARDIOLOGY</t>
  </si>
  <si>
    <t>300 - GENERAL MEDICINE</t>
  </si>
  <si>
    <t>420 - PAEDIATRICS</t>
  </si>
  <si>
    <t>110 - TRAUMA &amp; ORTHOPAEDICS</t>
  </si>
  <si>
    <t>400 - NEUROLOGY</t>
  </si>
  <si>
    <t>192 - CRITICAL CARE MEDICINE</t>
  </si>
  <si>
    <t>560 - MIDWIFE LED CARE</t>
  </si>
  <si>
    <t>422 - NEONATOLOGY</t>
  </si>
  <si>
    <t>302 - ENDOCRINOLOGY</t>
  </si>
  <si>
    <t>100 - GENERAL SURGERY</t>
  </si>
  <si>
    <t>340 - RESPIRATORY MEDICINE</t>
  </si>
  <si>
    <t>370 - MEDICAL ONCOLOGY</t>
  </si>
  <si>
    <t>Total monthly planned staff hours - na day</t>
  </si>
  <si>
    <t>Total monthly actual staff hours - na day</t>
  </si>
  <si>
    <t>Total monthly planned staff hours - tna day</t>
  </si>
  <si>
    <t>Total monthly actual staff hours - tna day</t>
  </si>
  <si>
    <t>Total monthly actual staff hours - rn night</t>
  </si>
  <si>
    <t>Total monthly planned staff hours - na night</t>
  </si>
  <si>
    <t>Total monthly actual staff hours - na night</t>
  </si>
  <si>
    <t>Total monthly planned staff hours - tna night</t>
  </si>
  <si>
    <t>Total monthly actual staff hours - tna night</t>
  </si>
  <si>
    <t>Total monthly planned staff hours - ahp day</t>
  </si>
  <si>
    <t>Total monthly actual staff hours - ahp day</t>
  </si>
  <si>
    <t>planned - na day</t>
  </si>
  <si>
    <t>actual - na day</t>
  </si>
  <si>
    <t>planned - tna day</t>
  </si>
  <si>
    <t>actual - tna day</t>
  </si>
  <si>
    <t>planned - na night</t>
  </si>
  <si>
    <t>actual - na night</t>
  </si>
  <si>
    <t>planned - tna night</t>
  </si>
  <si>
    <t>actual - tna night</t>
  </si>
  <si>
    <t>planned - ahp day</t>
  </si>
  <si>
    <t>actual staff - ahp day</t>
  </si>
  <si>
    <t>Family &amp; Specialist Services exc Midwifery</t>
  </si>
  <si>
    <t>% Fill</t>
  </si>
  <si>
    <r>
      <t xml:space="preserve">Supervisory ward sister shift </t>
    </r>
    <r>
      <rPr>
        <b/>
        <sz val="11"/>
        <color theme="1"/>
        <rFont val="Calibri"/>
        <family val="2"/>
        <scheme val="minor"/>
      </rPr>
      <t xml:space="preserve"> unfilled</t>
    </r>
  </si>
  <si>
    <r>
      <t xml:space="preserve">Supervisory ward sister shift </t>
    </r>
    <r>
      <rPr>
        <b/>
        <sz val="11"/>
        <color theme="1"/>
        <rFont val="Calibri"/>
        <family val="2"/>
        <scheme val="minor"/>
      </rPr>
      <t xml:space="preserve"> filled</t>
    </r>
  </si>
  <si>
    <r>
      <t xml:space="preserve">Supervisory ward sister shift </t>
    </r>
    <r>
      <rPr>
        <b/>
        <sz val="11"/>
        <color theme="1"/>
        <rFont val="Calibri"/>
        <family val="2"/>
        <scheme val="minor"/>
      </rPr>
      <t xml:space="preserve"> % filled</t>
    </r>
  </si>
  <si>
    <t>Source</t>
  </si>
  <si>
    <t>Total average exc Mat/NICU</t>
  </si>
  <si>
    <t>Paediatric Inpatient Nursing Team</t>
  </si>
  <si>
    <t>Older Persons Unit Short Stay</t>
  </si>
  <si>
    <t>Intensive Care Unit</t>
  </si>
  <si>
    <t>Midwifery Staff/ Clinical Support</t>
  </si>
  <si>
    <t>Neonatal Unit</t>
  </si>
  <si>
    <t>Midford Ward/OPUSS</t>
  </si>
  <si>
    <t>300- GENERAL MEDICINE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</si>
</sst>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0.0%"/>
    <numFmt numFmtId="165" formatCode="0.0"/>
  </numFmts>
  <fonts count="7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b/>
      <sz val="14"/>
      <color indexed="60"/>
      <name val="Arial"/>
      <family val="2"/>
    </font>
    <font>
      <b/>
      <sz val="12"/>
      <color indexed="60"/>
      <name val="Arial"/>
      <family val="2"/>
    </font>
    <font>
      <b/>
      <sz val="10"/>
      <color indexed="30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1"/>
      <color rgb="FFFF00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rgb="FF0070C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9"/>
      <name val="Arial"/>
      <family val="2"/>
    </font>
    <font>
      <b/>
      <sz val="10"/>
      <name val="Arial"/>
      <family val="2"/>
    </font>
    <font>
      <b/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0"/>
      <color theme="0"/>
      <name val="Arial"/>
      <family val="2"/>
    </font>
    <font>
      <sz val="11"/>
      <color indexed="8"/>
      <name val="Calibri"/>
      <family val="2"/>
      <scheme val="minor"/>
    </font>
    <font>
      <b/>
      <sz val="11"/>
      <color rgb="FF000080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9"/>
      <color rgb="FF333333"/>
      <name val="Arial"/>
      <family val="2"/>
    </font>
    <font>
      <sz val="12"/>
      <color theme="1"/>
      <name val="Arial"/>
      <family val="2"/>
    </font>
    <font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sz val="11"/>
      <color rgb="FF000000"/>
      <name val="Calibri"/>
      <family val="2"/>
      <scheme val="minor"/>
    </font>
    <font>
      <sz val="11"/>
      <color theme="1"/>
      <name val="Arial"/>
      <family val="2"/>
    </font>
    <font>
      <b/>
      <sz val="14"/>
      <color theme="1"/>
      <name val="Arial Narrow"/>
      <family val="2"/>
    </font>
    <font>
      <sz val="10"/>
      <color rgb="FF000000"/>
      <name val="Arial Narrow"/>
      <family val="2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b/>
      <sz val="11"/>
      <color rgb="FF000000"/>
      <name val="Calibri"/>
      <family val="2"/>
      <scheme val="minor"/>
    </font>
    <font>
      <b/>
      <sz val="11"/>
      <color rgb="FF000000"/>
      <name val="Arial Narrow"/>
      <family val="2"/>
    </font>
    <font>
      <b/>
      <sz val="14"/>
      <color rgb="FF000000"/>
      <name val="Arial Narrow"/>
      <family val="2"/>
    </font>
    <font>
      <sz val="11"/>
      <color rgb="FF000000"/>
      <name val="Arial Narrow"/>
      <family val="2"/>
    </font>
    <font>
      <sz val="9"/>
      <color theme="1"/>
      <name val="Arial Narrow"/>
      <family val="2"/>
    </font>
    <font>
      <sz val="9"/>
      <color theme="0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sz val="8"/>
      <name val="Calibri"/>
      <family val="2"/>
      <scheme val="minor"/>
    </font>
    <font>
      <b/>
      <sz val="10"/>
      <color theme="0"/>
      <name val="Arial"/>
      <family val="2"/>
    </font>
    <font>
      <sz val="9"/>
      <color theme="1"/>
      <name val="Arial"/>
      <family val="2"/>
    </font>
    <font>
      <b/>
      <sz val="9"/>
      <color theme="0"/>
      <name val="Arial"/>
      <family val="2"/>
    </font>
    <font>
      <b/>
      <sz val="9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</fonts>
  <fills count="67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5D5C9"/>
        <bgColor indexed="64"/>
      </patternFill>
    </fill>
    <fill>
      <patternFill patternType="solid">
        <fgColor theme="0" tint="-0.249977111117893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Dashed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auto="1"/>
      </right>
      <top/>
      <bottom/>
      <diagonal/>
    </border>
  </borders>
  <cellStyleXfs count="430">
    <xf numFmtId="0" fontId="0" fillId="0" borderId="0"/>
    <xf numFmtId="0" fontId="2" fillId="0" borderId="0"/>
    <xf numFmtId="0" fontId="4" fillId="0" borderId="0">
      <alignment horizontal="left"/>
    </xf>
    <xf numFmtId="0" fontId="5" fillId="0" borderId="0">
      <alignment horizontal="left" indent="1"/>
    </xf>
    <xf numFmtId="0" fontId="2" fillId="0" borderId="0">
      <alignment horizontal="left" vertical="top" wrapText="1" indent="2"/>
    </xf>
    <xf numFmtId="0" fontId="7" fillId="0" borderId="0"/>
    <xf numFmtId="0" fontId="7" fillId="0" borderId="0"/>
    <xf numFmtId="0" fontId="8" fillId="0" borderId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9" fontId="9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14" applyNumberFormat="0" applyFill="0" applyAlignment="0" applyProtection="0"/>
    <xf numFmtId="0" fontId="14" fillId="0" borderId="15" applyNumberFormat="0" applyFill="0" applyAlignment="0" applyProtection="0"/>
    <xf numFmtId="0" fontId="15" fillId="0" borderId="16" applyNumberFormat="0" applyFill="0" applyAlignment="0" applyProtection="0"/>
    <xf numFmtId="0" fontId="15" fillId="0" borderId="0" applyNumberFormat="0" applyFill="0" applyBorder="0" applyAlignment="0" applyProtection="0"/>
    <xf numFmtId="0" fontId="16" fillId="17" borderId="0" applyNumberFormat="0" applyBorder="0" applyAlignment="0" applyProtection="0"/>
    <xf numFmtId="0" fontId="17" fillId="18" borderId="0" applyNumberFormat="0" applyBorder="0" applyAlignment="0" applyProtection="0"/>
    <xf numFmtId="0" fontId="18" fillId="19" borderId="0" applyNumberFormat="0" applyBorder="0" applyAlignment="0" applyProtection="0"/>
    <xf numFmtId="0" fontId="19" fillId="20" borderId="17" applyNumberFormat="0" applyAlignment="0" applyProtection="0"/>
    <xf numFmtId="0" fontId="20" fillId="21" borderId="18" applyNumberFormat="0" applyAlignment="0" applyProtection="0"/>
    <xf numFmtId="0" fontId="21" fillId="21" borderId="17" applyNumberFormat="0" applyAlignment="0" applyProtection="0"/>
    <xf numFmtId="0" fontId="22" fillId="0" borderId="19" applyNumberFormat="0" applyFill="0" applyAlignment="0" applyProtection="0"/>
    <xf numFmtId="0" fontId="23" fillId="22" borderId="20" applyNumberFormat="0" applyAlignment="0" applyProtection="0"/>
    <xf numFmtId="0" fontId="1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" fillId="0" borderId="22" applyNumberFormat="0" applyFill="0" applyAlignment="0" applyProtection="0"/>
    <xf numFmtId="0" fontId="25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25" fillId="27" borderId="0" applyNumberFormat="0" applyBorder="0" applyAlignment="0" applyProtection="0"/>
    <xf numFmtId="0" fontId="25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0" borderId="0" applyNumberFormat="0" applyBorder="0" applyAlignment="0" applyProtection="0"/>
    <xf numFmtId="0" fontId="25" fillId="31" borderId="0" applyNumberFormat="0" applyBorder="0" applyAlignment="0" applyProtection="0"/>
    <xf numFmtId="0" fontId="25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4" borderId="0" applyNumberFormat="0" applyBorder="0" applyAlignment="0" applyProtection="0"/>
    <xf numFmtId="0" fontId="25" fillId="35" borderId="0" applyNumberFormat="0" applyBorder="0" applyAlignment="0" applyProtection="0"/>
    <xf numFmtId="0" fontId="25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8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9" fillId="41" borderId="0" applyNumberFormat="0" applyBorder="0" applyAlignment="0" applyProtection="0"/>
    <xf numFmtId="0" fontId="9" fillId="42" borderId="0" applyNumberFormat="0" applyBorder="0" applyAlignment="0" applyProtection="0"/>
    <xf numFmtId="0" fontId="25" fillId="43" borderId="0" applyNumberFormat="0" applyBorder="0" applyAlignment="0" applyProtection="0"/>
    <xf numFmtId="0" fontId="25" fillId="44" borderId="0" applyNumberFormat="0" applyBorder="0" applyAlignment="0" applyProtection="0"/>
    <xf numFmtId="0" fontId="9" fillId="45" borderId="0" applyNumberFormat="0" applyBorder="0" applyAlignment="0" applyProtection="0"/>
    <xf numFmtId="0" fontId="9" fillId="46" borderId="0" applyNumberFormat="0" applyBorder="0" applyAlignment="0" applyProtection="0"/>
    <xf numFmtId="0" fontId="25" fillId="47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7" fillId="0" borderId="0"/>
    <xf numFmtId="0" fontId="27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7" fillId="0" borderId="0">
      <alignment horizontal="left" vertical="top" wrapText="1" indent="2"/>
    </xf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7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7" fillId="0" borderId="0">
      <alignment horizontal="left" wrapText="1" indent="1"/>
    </xf>
    <xf numFmtId="0" fontId="29" fillId="0" borderId="0"/>
    <xf numFmtId="0" fontId="29" fillId="0" borderId="0">
      <alignment horizontal="left" vertical="top" wrapText="1" indent="2"/>
    </xf>
    <xf numFmtId="9" fontId="29" fillId="0" borderId="0" applyFont="0" applyFill="0" applyBorder="0" applyAlignment="0" applyProtection="0"/>
    <xf numFmtId="0" fontId="29" fillId="0" borderId="0">
      <alignment horizontal="left" wrapText="1" indent="1"/>
    </xf>
    <xf numFmtId="0" fontId="29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9" fillId="0" borderId="0">
      <alignment horizontal="left" vertical="top" wrapText="1" indent="2"/>
    </xf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>
      <alignment horizontal="left" wrapText="1" indent="1"/>
    </xf>
    <xf numFmtId="0" fontId="2" fillId="0" borderId="0">
      <alignment horizontal="left" wrapText="1" indent="1"/>
    </xf>
    <xf numFmtId="0" fontId="29" fillId="0" borderId="0">
      <alignment horizontal="left" wrapText="1" indent="1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/>
    <xf numFmtId="0" fontId="9" fillId="23" borderId="21" applyNumberFormat="0" applyFont="0" applyAlignment="0" applyProtection="0"/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1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1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1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1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1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1" applyNumberFormat="0" applyFont="0" applyAlignment="0" applyProtection="0"/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40" fillId="0" borderId="0"/>
    <xf numFmtId="0" fontId="2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0" borderId="0"/>
    <xf numFmtId="0" fontId="48" fillId="0" borderId="0"/>
    <xf numFmtId="9" fontId="48" fillId="0" borderId="0" applyFont="0" applyFill="0" applyBorder="0" applyAlignment="0" applyProtection="0"/>
    <xf numFmtId="0" fontId="49" fillId="0" borderId="0"/>
    <xf numFmtId="0" fontId="2" fillId="0" borderId="0"/>
    <xf numFmtId="0" fontId="66" fillId="0" borderId="0"/>
  </cellStyleXfs>
  <cellXfs count="346">
    <xf numFmtId="0" fontId="0" fillId="0" borderId="0" xfId="0"/>
    <xf numFmtId="0" fontId="0" fillId="0" borderId="1" xfId="0" applyBorder="1"/>
    <xf numFmtId="164" fontId="3" fillId="4" borderId="1" xfId="0" applyNumberFormat="1" applyFont="1" applyFill="1" applyBorder="1" applyAlignment="1" applyProtection="1">
      <alignment horizontal="center" vertical="center"/>
      <protection hidden="1"/>
    </xf>
    <xf numFmtId="0" fontId="3" fillId="3" borderId="1" xfId="7" applyFont="1" applyFill="1" applyBorder="1" applyAlignment="1" applyProtection="1">
      <alignment horizontal="center" vertical="center" wrapText="1"/>
      <protection locked="0"/>
    </xf>
    <xf numFmtId="164" fontId="2" fillId="4" borderId="1" xfId="8" applyNumberFormat="1" applyFont="1" applyFill="1" applyBorder="1" applyAlignment="1" applyProtection="1">
      <alignment horizontal="center" vertical="center"/>
      <protection hidden="1"/>
    </xf>
    <xf numFmtId="164" fontId="2" fillId="7" borderId="1" xfId="8" applyNumberFormat="1" applyFont="1" applyFill="1" applyBorder="1" applyAlignment="1" applyProtection="1">
      <alignment horizontal="center" vertical="center"/>
      <protection hidden="1"/>
    </xf>
    <xf numFmtId="164" fontId="3" fillId="7" borderId="1" xfId="0" applyNumberFormat="1" applyFont="1" applyFill="1" applyBorder="1" applyAlignment="1" applyProtection="1">
      <alignment horizontal="center" vertical="center"/>
      <protection hidden="1"/>
    </xf>
    <xf numFmtId="164" fontId="2" fillId="4" borderId="1" xfId="10" applyNumberFormat="1" applyFont="1" applyFill="1" applyBorder="1" applyAlignment="1" applyProtection="1">
      <alignment horizontal="center" vertical="center"/>
      <protection hidden="1"/>
    </xf>
    <xf numFmtId="164" fontId="2" fillId="8" borderId="1" xfId="10" applyNumberFormat="1" applyFont="1" applyFill="1" applyBorder="1" applyAlignment="1" applyProtection="1">
      <alignment horizontal="center" vertical="center"/>
      <protection hidden="1"/>
    </xf>
    <xf numFmtId="164" fontId="3" fillId="8" borderId="1" xfId="0" applyNumberFormat="1" applyFont="1" applyFill="1" applyBorder="1" applyAlignment="1" applyProtection="1">
      <alignment horizontal="center" vertical="center"/>
      <protection hidden="1"/>
    </xf>
    <xf numFmtId="0" fontId="3" fillId="3" borderId="1" xfId="7" quotePrefix="1" applyFont="1" applyFill="1" applyBorder="1" applyAlignment="1" applyProtection="1">
      <alignment horizontal="center" vertical="center" wrapText="1"/>
      <protection locked="0"/>
    </xf>
    <xf numFmtId="164" fontId="3" fillId="9" borderId="1" xfId="0" applyNumberFormat="1" applyFont="1" applyFill="1" applyBorder="1" applyAlignment="1" applyProtection="1">
      <alignment horizontal="center" vertical="center"/>
      <protection hidden="1"/>
    </xf>
    <xf numFmtId="164" fontId="2" fillId="10" borderId="1" xfId="10" applyNumberFormat="1" applyFont="1" applyFill="1" applyBorder="1" applyAlignment="1" applyProtection="1">
      <alignment horizontal="center" vertical="center"/>
      <protection hidden="1"/>
    </xf>
    <xf numFmtId="164" fontId="3" fillId="10" borderId="1" xfId="0" applyNumberFormat="1" applyFont="1" applyFill="1" applyBorder="1" applyAlignment="1" applyProtection="1">
      <alignment horizontal="center" vertical="center"/>
      <protection hidden="1"/>
    </xf>
    <xf numFmtId="164" fontId="2" fillId="10" borderId="1" xfId="8" applyNumberFormat="1" applyFont="1" applyFill="1" applyBorder="1" applyAlignment="1" applyProtection="1">
      <alignment horizontal="center" vertical="center"/>
      <protection hidden="1"/>
    </xf>
    <xf numFmtId="164" fontId="2" fillId="9" borderId="1" xfId="8" applyNumberFormat="1" applyFont="1" applyFill="1" applyBorder="1" applyAlignment="1" applyProtection="1">
      <alignment horizontal="center" vertical="center"/>
      <protection hidden="1"/>
    </xf>
    <xf numFmtId="164" fontId="2" fillId="11" borderId="1" xfId="10" applyNumberFormat="1" applyFont="1" applyFill="1" applyBorder="1" applyAlignment="1" applyProtection="1">
      <alignment horizontal="center" vertical="center"/>
      <protection hidden="1"/>
    </xf>
    <xf numFmtId="164" fontId="3" fillId="11" borderId="1" xfId="0" applyNumberFormat="1" applyFont="1" applyFill="1" applyBorder="1" applyAlignment="1" applyProtection="1">
      <alignment horizontal="center" vertical="center"/>
      <protection hidden="1"/>
    </xf>
    <xf numFmtId="164" fontId="2" fillId="12" borderId="1" xfId="10" applyNumberFormat="1" applyFont="1" applyFill="1" applyBorder="1" applyAlignment="1" applyProtection="1">
      <alignment horizontal="center" vertical="center"/>
      <protection hidden="1"/>
    </xf>
    <xf numFmtId="164" fontId="3" fillId="12" borderId="1" xfId="0" applyNumberFormat="1" applyFont="1" applyFill="1" applyBorder="1" applyAlignment="1" applyProtection="1">
      <alignment horizontal="center" vertical="center"/>
      <protection hidden="1"/>
    </xf>
    <xf numFmtId="164" fontId="2" fillId="12" borderId="1" xfId="8" applyNumberFormat="1" applyFont="1" applyFill="1" applyBorder="1" applyAlignment="1" applyProtection="1">
      <alignment horizontal="center" vertical="center"/>
      <protection hidden="1"/>
    </xf>
    <xf numFmtId="164" fontId="2" fillId="13" borderId="1" xfId="10" applyNumberFormat="1" applyFont="1" applyFill="1" applyBorder="1" applyAlignment="1" applyProtection="1">
      <alignment horizontal="center" vertical="center"/>
      <protection hidden="1"/>
    </xf>
    <xf numFmtId="164" fontId="3" fillId="13" borderId="1" xfId="0" applyNumberFormat="1" applyFont="1" applyFill="1" applyBorder="1" applyAlignment="1" applyProtection="1">
      <alignment horizontal="center" vertical="center"/>
      <protection hidden="1"/>
    </xf>
    <xf numFmtId="164" fontId="2" fillId="14" borderId="1" xfId="10" applyNumberFormat="1" applyFont="1" applyFill="1" applyBorder="1" applyAlignment="1" applyProtection="1">
      <alignment horizontal="center" vertical="center"/>
      <protection hidden="1"/>
    </xf>
    <xf numFmtId="164" fontId="3" fillId="14" borderId="1" xfId="0" applyNumberFormat="1" applyFont="1" applyFill="1" applyBorder="1" applyAlignment="1" applyProtection="1">
      <alignment horizontal="center" vertical="center"/>
      <protection hidden="1"/>
    </xf>
    <xf numFmtId="164" fontId="2" fillId="14" borderId="1" xfId="8" applyNumberFormat="1" applyFont="1" applyFill="1" applyBorder="1" applyAlignment="1" applyProtection="1">
      <alignment horizontal="center" vertical="center"/>
      <protection hidden="1"/>
    </xf>
    <xf numFmtId="164" fontId="2" fillId="15" borderId="1" xfId="10" applyNumberFormat="1" applyFont="1" applyFill="1" applyBorder="1" applyAlignment="1" applyProtection="1">
      <alignment horizontal="center" vertical="center"/>
      <protection hidden="1"/>
    </xf>
    <xf numFmtId="164" fontId="3" fillId="15" borderId="1" xfId="0" applyNumberFormat="1" applyFont="1" applyFill="1" applyBorder="1" applyAlignment="1" applyProtection="1">
      <alignment horizontal="center" vertical="center"/>
      <protection hidden="1"/>
    </xf>
    <xf numFmtId="0" fontId="3" fillId="3" borderId="9" xfId="0" applyFont="1" applyFill="1" applyBorder="1" applyAlignment="1" applyProtection="1">
      <alignment horizontal="center" vertical="center"/>
      <protection locked="0"/>
    </xf>
    <xf numFmtId="165" fontId="3" fillId="4" borderId="1" xfId="0" applyNumberFormat="1" applyFont="1" applyFill="1" applyBorder="1" applyAlignment="1" applyProtection="1">
      <alignment horizontal="center" vertical="center"/>
      <protection hidden="1"/>
    </xf>
    <xf numFmtId="165" fontId="3" fillId="14" borderId="1" xfId="0" applyNumberFormat="1" applyFont="1" applyFill="1" applyBorder="1" applyAlignment="1" applyProtection="1">
      <alignment horizontal="center" vertical="center"/>
      <protection hidden="1"/>
    </xf>
    <xf numFmtId="0" fontId="0" fillId="16" borderId="0" xfId="0" applyFill="1"/>
    <xf numFmtId="0" fontId="1" fillId="0" borderId="3" xfId="0" applyFont="1" applyBorder="1" applyAlignment="1">
      <alignment horizontal="center"/>
    </xf>
    <xf numFmtId="165" fontId="3" fillId="15" borderId="1" xfId="0" applyNumberFormat="1" applyFont="1" applyFill="1" applyBorder="1" applyAlignment="1" applyProtection="1">
      <alignment horizontal="center" vertical="center"/>
      <protection hidden="1"/>
    </xf>
    <xf numFmtId="0" fontId="3" fillId="6" borderId="1" xfId="7" applyFont="1" applyFill="1" applyBorder="1" applyAlignment="1" applyProtection="1">
      <alignment horizontal="center" vertical="center" wrapText="1"/>
      <protection locked="0"/>
    </xf>
    <xf numFmtId="164" fontId="2" fillId="15" borderId="1" xfId="8" applyNumberFormat="1" applyFont="1" applyFill="1" applyBorder="1" applyAlignment="1" applyProtection="1">
      <alignment horizontal="center" vertical="center"/>
      <protection hidden="1"/>
    </xf>
    <xf numFmtId="164" fontId="3" fillId="4" borderId="1" xfId="1" applyNumberFormat="1" applyFont="1" applyFill="1" applyBorder="1" applyAlignment="1" applyProtection="1">
      <alignment horizontal="center" vertical="center"/>
      <protection hidden="1"/>
    </xf>
    <xf numFmtId="0" fontId="3" fillId="3" borderId="9" xfId="1" applyFont="1" applyFill="1" applyBorder="1" applyAlignment="1" applyProtection="1">
      <alignment horizontal="center" vertical="center"/>
      <protection locked="0"/>
    </xf>
    <xf numFmtId="165" fontId="3" fillId="4" borderId="1" xfId="1" applyNumberFormat="1" applyFont="1" applyFill="1" applyBorder="1" applyAlignment="1" applyProtection="1">
      <alignment horizontal="center" vertical="center"/>
      <protection hidden="1"/>
    </xf>
    <xf numFmtId="164" fontId="3" fillId="4" borderId="1" xfId="54" applyNumberFormat="1" applyFont="1" applyFill="1" applyBorder="1" applyAlignment="1" applyProtection="1">
      <alignment horizontal="center" vertical="center"/>
      <protection hidden="1"/>
    </xf>
    <xf numFmtId="0" fontId="3" fillId="3" borderId="9" xfId="54" applyFont="1" applyFill="1" applyBorder="1" applyAlignment="1" applyProtection="1">
      <alignment horizontal="center" vertical="center"/>
      <protection locked="0"/>
    </xf>
    <xf numFmtId="165" fontId="3" fillId="4" borderId="1" xfId="54" applyNumberFormat="1" applyFont="1" applyFill="1" applyBorder="1" applyAlignment="1" applyProtection="1">
      <alignment horizontal="center" vertical="center"/>
      <protection hidden="1"/>
    </xf>
    <xf numFmtId="0" fontId="26" fillId="48" borderId="7" xfId="0" applyFont="1" applyFill="1" applyBorder="1" applyAlignment="1" applyProtection="1">
      <alignment vertical="center" wrapText="1"/>
      <protection hidden="1"/>
    </xf>
    <xf numFmtId="164" fontId="2" fillId="16" borderId="1" xfId="8" applyNumberFormat="1" applyFont="1" applyFill="1" applyBorder="1" applyAlignment="1" applyProtection="1">
      <alignment horizontal="center" vertical="center"/>
      <protection hidden="1"/>
    </xf>
    <xf numFmtId="165" fontId="3" fillId="7" borderId="1" xfId="62" applyNumberFormat="1" applyFont="1" applyFill="1" applyBorder="1" applyAlignment="1" applyProtection="1">
      <alignment horizontal="center" vertical="center"/>
      <protection hidden="1"/>
    </xf>
    <xf numFmtId="164" fontId="3" fillId="7" borderId="1" xfId="62" applyNumberFormat="1" applyFont="1" applyFill="1" applyBorder="1" applyAlignment="1" applyProtection="1">
      <alignment horizontal="center" vertical="center"/>
      <protection hidden="1"/>
    </xf>
    <xf numFmtId="164" fontId="2" fillId="7" borderId="1" xfId="70" applyNumberFormat="1" applyFont="1" applyFill="1" applyBorder="1" applyAlignment="1" applyProtection="1">
      <alignment horizontal="center" vertical="center"/>
      <protection hidden="1"/>
    </xf>
    <xf numFmtId="0" fontId="3" fillId="0" borderId="9" xfId="62" applyFont="1" applyBorder="1" applyAlignment="1" applyProtection="1">
      <alignment horizontal="center" vertical="center"/>
      <protection locked="0"/>
    </xf>
    <xf numFmtId="164" fontId="28" fillId="49" borderId="1" xfId="70" applyNumberFormat="1" applyFont="1" applyFill="1" applyBorder="1" applyAlignment="1" applyProtection="1">
      <alignment horizontal="center" vertical="center"/>
      <protection hidden="1"/>
    </xf>
    <xf numFmtId="164" fontId="3" fillId="49" borderId="1" xfId="62" applyNumberFormat="1" applyFont="1" applyFill="1" applyBorder="1" applyAlignment="1" applyProtection="1">
      <alignment horizontal="center" vertical="center"/>
      <protection hidden="1"/>
    </xf>
    <xf numFmtId="165" fontId="3" fillId="50" borderId="1" xfId="84" applyNumberFormat="1" applyFont="1" applyFill="1" applyBorder="1" applyAlignment="1" applyProtection="1">
      <alignment horizontal="center" vertical="center"/>
      <protection hidden="1"/>
    </xf>
    <xf numFmtId="164" fontId="3" fillId="50" borderId="1" xfId="84" applyNumberFormat="1" applyFont="1" applyFill="1" applyBorder="1" applyAlignment="1" applyProtection="1">
      <alignment horizontal="center" vertical="center"/>
      <protection hidden="1"/>
    </xf>
    <xf numFmtId="164" fontId="2" fillId="50" borderId="1" xfId="86" applyNumberFormat="1" applyFont="1" applyFill="1" applyBorder="1" applyAlignment="1" applyProtection="1">
      <alignment horizontal="center" vertical="center"/>
      <protection hidden="1"/>
    </xf>
    <xf numFmtId="164" fontId="3" fillId="4" borderId="1" xfId="84" applyNumberFormat="1" applyFont="1" applyFill="1" applyBorder="1" applyAlignment="1" applyProtection="1">
      <alignment horizontal="center" vertical="center"/>
      <protection hidden="1"/>
    </xf>
    <xf numFmtId="164" fontId="2" fillId="4" borderId="1" xfId="86" applyNumberFormat="1" applyFont="1" applyFill="1" applyBorder="1" applyAlignment="1" applyProtection="1">
      <alignment horizontal="center" vertical="center"/>
      <protection hidden="1"/>
    </xf>
    <xf numFmtId="0" fontId="3" fillId="3" borderId="9" xfId="84" applyFont="1" applyFill="1" applyBorder="1" applyAlignment="1" applyProtection="1">
      <alignment horizontal="center" vertical="center"/>
      <protection locked="0"/>
    </xf>
    <xf numFmtId="165" fontId="3" fillId="4" borderId="1" xfId="84" applyNumberFormat="1" applyFont="1" applyFill="1" applyBorder="1" applyAlignment="1" applyProtection="1">
      <alignment horizontal="center" vertical="center"/>
      <protection hidden="1"/>
    </xf>
    <xf numFmtId="164" fontId="2" fillId="4" borderId="1" xfId="93" applyNumberFormat="1" applyFont="1" applyFill="1" applyBorder="1" applyAlignment="1" applyProtection="1">
      <alignment horizontal="center" vertical="center"/>
      <protection hidden="1"/>
    </xf>
    <xf numFmtId="16" fontId="6" fillId="2" borderId="9" xfId="0" applyNumberFormat="1" applyFont="1" applyFill="1" applyBorder="1" applyAlignment="1">
      <alignment horizontal="center" vertical="center" wrapText="1"/>
    </xf>
    <xf numFmtId="16" fontId="6" fillId="2" borderId="10" xfId="0" applyNumberFormat="1" applyFont="1" applyFill="1" applyBorder="1" applyAlignment="1">
      <alignment horizontal="center" vertical="center" wrapText="1"/>
    </xf>
    <xf numFmtId="164" fontId="2" fillId="10" borderId="1" xfId="93" applyNumberFormat="1" applyFont="1" applyFill="1" applyBorder="1" applyAlignment="1" applyProtection="1">
      <alignment horizontal="center" vertical="center"/>
      <protection hidden="1"/>
    </xf>
    <xf numFmtId="165" fontId="3" fillId="10" borderId="1" xfId="0" applyNumberFormat="1" applyFont="1" applyFill="1" applyBorder="1" applyAlignment="1" applyProtection="1">
      <alignment horizontal="center" vertical="center"/>
      <protection hidden="1"/>
    </xf>
    <xf numFmtId="164" fontId="2" fillId="16" borderId="1" xfId="93" applyNumberFormat="1" applyFont="1" applyFill="1" applyBorder="1" applyAlignment="1" applyProtection="1">
      <alignment horizontal="center" vertical="center"/>
      <protection hidden="1"/>
    </xf>
    <xf numFmtId="164" fontId="3" fillId="16" borderId="1" xfId="0" applyNumberFormat="1" applyFont="1" applyFill="1" applyBorder="1" applyAlignment="1" applyProtection="1">
      <alignment horizontal="center" vertical="center"/>
      <protection hidden="1"/>
    </xf>
    <xf numFmtId="164" fontId="2" fillId="7" borderId="1" xfId="93" applyNumberFormat="1" applyFont="1" applyFill="1" applyBorder="1" applyAlignment="1" applyProtection="1">
      <alignment horizontal="center" vertical="center"/>
      <protection hidden="1"/>
    </xf>
    <xf numFmtId="0" fontId="3" fillId="7" borderId="9" xfId="0" applyFont="1" applyFill="1" applyBorder="1" applyAlignment="1" applyProtection="1">
      <alignment horizontal="center" vertical="center"/>
      <protection locked="0"/>
    </xf>
    <xf numFmtId="165" fontId="3" fillId="7" borderId="1" xfId="0" applyNumberFormat="1" applyFont="1" applyFill="1" applyBorder="1" applyAlignment="1" applyProtection="1">
      <alignment horizontal="center" vertical="center"/>
      <protection hidden="1"/>
    </xf>
    <xf numFmtId="0" fontId="30" fillId="0" borderId="0" xfId="0" applyFont="1"/>
    <xf numFmtId="0" fontId="0" fillId="0" borderId="0" xfId="0" applyAlignment="1">
      <alignment horizontal="left"/>
    </xf>
    <xf numFmtId="0" fontId="30" fillId="6" borderId="1" xfId="0" applyFont="1" applyFill="1" applyBorder="1" applyAlignment="1" applyProtection="1">
      <alignment horizontal="center" vertical="center"/>
      <protection locked="0"/>
    </xf>
    <xf numFmtId="0" fontId="37" fillId="6" borderId="1" xfId="0" applyFont="1" applyFill="1" applyBorder="1" applyAlignment="1" applyProtection="1">
      <alignment horizontal="center" vertical="center"/>
      <protection locked="0"/>
    </xf>
    <xf numFmtId="0" fontId="37" fillId="6" borderId="4" xfId="0" applyFont="1" applyFill="1" applyBorder="1" applyAlignment="1" applyProtection="1">
      <alignment horizontal="center" vertical="center"/>
      <protection locked="0"/>
    </xf>
    <xf numFmtId="0" fontId="37" fillId="6" borderId="26" xfId="0" applyFont="1" applyFill="1" applyBorder="1" applyAlignment="1" applyProtection="1">
      <alignment horizontal="center" vertical="center"/>
      <protection locked="0"/>
    </xf>
    <xf numFmtId="164" fontId="30" fillId="6" borderId="1" xfId="8" applyNumberFormat="1" applyFont="1" applyFill="1" applyBorder="1" applyAlignment="1" applyProtection="1">
      <alignment horizontal="center" vertical="center"/>
      <protection hidden="1"/>
    </xf>
    <xf numFmtId="164" fontId="37" fillId="6" borderId="1" xfId="0" applyNumberFormat="1" applyFont="1" applyFill="1" applyBorder="1" applyAlignment="1" applyProtection="1">
      <alignment horizontal="center" vertical="center"/>
      <protection hidden="1"/>
    </xf>
    <xf numFmtId="1" fontId="34" fillId="52" borderId="1" xfId="0" applyNumberFormat="1" applyFont="1" applyFill="1" applyBorder="1" applyAlignment="1">
      <alignment horizontal="center" vertical="center" wrapText="1"/>
    </xf>
    <xf numFmtId="0" fontId="3" fillId="3" borderId="1" xfId="7" applyFont="1" applyFill="1" applyBorder="1" applyAlignment="1" applyProtection="1">
      <alignment horizontal="left" vertical="center" wrapText="1"/>
      <protection locked="0"/>
    </xf>
    <xf numFmtId="0" fontId="33" fillId="6" borderId="0" xfId="0" applyFont="1" applyFill="1" applyAlignment="1">
      <alignment horizontal="left" vertical="center" wrapText="1"/>
    </xf>
    <xf numFmtId="0" fontId="38" fillId="54" borderId="1" xfId="0" applyFont="1" applyFill="1" applyBorder="1" applyAlignment="1">
      <alignment vertical="center"/>
    </xf>
    <xf numFmtId="0" fontId="0" fillId="54" borderId="1" xfId="0" applyFill="1" applyBorder="1"/>
    <xf numFmtId="17" fontId="38" fillId="54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2" fillId="3" borderId="1" xfId="7" applyFont="1" applyFill="1" applyBorder="1" applyAlignment="1" applyProtection="1">
      <alignment horizontal="left" vertical="center" wrapText="1"/>
      <protection locked="0"/>
    </xf>
    <xf numFmtId="0" fontId="33" fillId="6" borderId="0" xfId="160" applyFont="1" applyFill="1" applyAlignment="1">
      <alignment horizontal="left" vertical="center" wrapText="1"/>
    </xf>
    <xf numFmtId="0" fontId="30" fillId="6" borderId="26" xfId="160" applyFont="1" applyFill="1" applyBorder="1" applyAlignment="1" applyProtection="1">
      <alignment horizontal="center" vertical="center"/>
      <protection locked="0"/>
    </xf>
    <xf numFmtId="0" fontId="30" fillId="6" borderId="1" xfId="7" applyFont="1" applyFill="1" applyBorder="1" applyAlignment="1" applyProtection="1">
      <alignment horizontal="center" vertical="center" wrapText="1"/>
      <protection locked="0"/>
    </xf>
    <xf numFmtId="165" fontId="30" fillId="53" borderId="1" xfId="160" applyNumberFormat="1" applyFont="1" applyFill="1" applyBorder="1" applyAlignment="1" applyProtection="1">
      <alignment horizontal="center" vertical="center"/>
      <protection hidden="1"/>
    </xf>
    <xf numFmtId="0" fontId="30" fillId="6" borderId="4" xfId="160" applyFont="1" applyFill="1" applyBorder="1" applyAlignment="1" applyProtection="1">
      <alignment horizontal="center" vertical="center"/>
      <protection locked="0"/>
    </xf>
    <xf numFmtId="1" fontId="34" fillId="52" borderId="1" xfId="160" applyNumberFormat="1" applyFont="1" applyFill="1" applyBorder="1" applyAlignment="1">
      <alignment horizontal="center" vertical="center" wrapText="1"/>
    </xf>
    <xf numFmtId="0" fontId="30" fillId="6" borderId="1" xfId="160" applyFont="1" applyFill="1" applyBorder="1" applyAlignment="1" applyProtection="1">
      <alignment horizontal="center" vertical="center"/>
      <protection locked="0"/>
    </xf>
    <xf numFmtId="164" fontId="30" fillId="53" borderId="1" xfId="8" applyNumberFormat="1" applyFont="1" applyFill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/>
    </xf>
    <xf numFmtId="1" fontId="0" fillId="0" borderId="1" xfId="0" applyNumberFormat="1" applyBorder="1" applyAlignment="1">
      <alignment horizontal="center"/>
    </xf>
    <xf numFmtId="10" fontId="0" fillId="0" borderId="0" xfId="0" applyNumberFormat="1"/>
    <xf numFmtId="0" fontId="0" fillId="0" borderId="9" xfId="0" applyBorder="1" applyAlignment="1">
      <alignment horizontal="left"/>
    </xf>
    <xf numFmtId="0" fontId="0" fillId="0" borderId="9" xfId="0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37" fillId="0" borderId="4" xfId="0" applyFont="1" applyBorder="1" applyAlignment="1" applyProtection="1">
      <alignment horizontal="center" vertical="center" wrapText="1"/>
      <protection locked="0"/>
    </xf>
    <xf numFmtId="0" fontId="39" fillId="0" borderId="0" xfId="0" applyFont="1"/>
    <xf numFmtId="1" fontId="34" fillId="55" borderId="1" xfId="0" applyNumberFormat="1" applyFont="1" applyFill="1" applyBorder="1" applyAlignment="1">
      <alignment horizontal="center" vertical="center" wrapText="1"/>
    </xf>
    <xf numFmtId="10" fontId="0" fillId="0" borderId="1" xfId="0" applyNumberFormat="1" applyBorder="1" applyAlignment="1">
      <alignment horizontal="center"/>
    </xf>
    <xf numFmtId="0" fontId="1" fillId="51" borderId="1" xfId="0" applyFont="1" applyFill="1" applyBorder="1"/>
    <xf numFmtId="165" fontId="0" fillId="0" borderId="1" xfId="0" applyNumberFormat="1" applyBorder="1"/>
    <xf numFmtId="9" fontId="2" fillId="3" borderId="1" xfId="0" applyNumberFormat="1" applyFont="1" applyFill="1" applyBorder="1" applyAlignment="1" applyProtection="1">
      <alignment horizontal="center" vertical="center"/>
      <protection locked="0"/>
    </xf>
    <xf numFmtId="1" fontId="2" fillId="3" borderId="1" xfId="0" applyNumberFormat="1" applyFont="1" applyFill="1" applyBorder="1" applyAlignment="1" applyProtection="1">
      <alignment horizontal="center" vertical="center"/>
      <protection locked="0"/>
    </xf>
    <xf numFmtId="9" fontId="2" fillId="3" borderId="0" xfId="0" applyNumberFormat="1" applyFont="1" applyFill="1" applyAlignment="1" applyProtection="1">
      <alignment horizontal="center" vertical="center"/>
      <protection locked="0"/>
    </xf>
    <xf numFmtId="0" fontId="47" fillId="0" borderId="28" xfId="0" applyFont="1" applyBorder="1" applyAlignment="1">
      <alignment horizontal="center"/>
    </xf>
    <xf numFmtId="0" fontId="47" fillId="0" borderId="1" xfId="0" applyFont="1" applyBorder="1" applyAlignment="1">
      <alignment horizontal="center"/>
    </xf>
    <xf numFmtId="0" fontId="2" fillId="0" borderId="1" xfId="0" applyFont="1" applyBorder="1" applyProtection="1">
      <protection locked="0"/>
    </xf>
    <xf numFmtId="9" fontId="28" fillId="3" borderId="1" xfId="0" applyNumberFormat="1" applyFont="1" applyFill="1" applyBorder="1" applyAlignment="1" applyProtection="1">
      <alignment horizontal="center" vertical="center"/>
      <protection locked="0"/>
    </xf>
    <xf numFmtId="9" fontId="28" fillId="49" borderId="1" xfId="0" applyNumberFormat="1" applyFont="1" applyFill="1" applyBorder="1" applyAlignment="1" applyProtection="1">
      <alignment horizontal="center" vertical="center"/>
      <protection locked="0"/>
    </xf>
    <xf numFmtId="9" fontId="0" fillId="0" borderId="1" xfId="10" applyFont="1" applyBorder="1" applyAlignment="1">
      <alignment horizontal="center"/>
    </xf>
    <xf numFmtId="1" fontId="2" fillId="16" borderId="1" xfId="0" applyNumberFormat="1" applyFont="1" applyFill="1" applyBorder="1" applyAlignment="1" applyProtection="1">
      <alignment horizontal="center" vertical="center"/>
      <protection locked="0"/>
    </xf>
    <xf numFmtId="9" fontId="30" fillId="0" borderId="0" xfId="0" applyNumberFormat="1" applyFont="1" applyAlignment="1">
      <alignment horizontal="center"/>
    </xf>
    <xf numFmtId="9" fontId="33" fillId="0" borderId="0" xfId="0" applyNumberFormat="1" applyFont="1" applyAlignment="1">
      <alignment horizontal="center"/>
    </xf>
    <xf numFmtId="9" fontId="2" fillId="0" borderId="1" xfId="0" applyNumberFormat="1" applyFont="1" applyBorder="1" applyAlignment="1" applyProtection="1">
      <alignment horizontal="center" vertical="center"/>
      <protection locked="0"/>
    </xf>
    <xf numFmtId="9" fontId="2" fillId="0" borderId="0" xfId="0" applyNumberFormat="1" applyFont="1" applyAlignment="1" applyProtection="1">
      <alignment horizontal="center" vertical="center"/>
      <protection locked="0"/>
    </xf>
    <xf numFmtId="0" fontId="33" fillId="60" borderId="1" xfId="0" applyFont="1" applyFill="1" applyBorder="1"/>
    <xf numFmtId="0" fontId="1" fillId="61" borderId="1" xfId="0" applyFont="1" applyFill="1" applyBorder="1"/>
    <xf numFmtId="0" fontId="50" fillId="61" borderId="1" xfId="0" applyFont="1" applyFill="1" applyBorder="1"/>
    <xf numFmtId="0" fontId="0" fillId="50" borderId="1" xfId="0" applyFill="1" applyBorder="1" applyAlignment="1">
      <alignment horizontal="left"/>
    </xf>
    <xf numFmtId="0" fontId="0" fillId="16" borderId="1" xfId="0" applyFill="1" applyBorder="1" applyAlignment="1">
      <alignment horizontal="left"/>
    </xf>
    <xf numFmtId="0" fontId="1" fillId="62" borderId="1" xfId="0" applyFont="1" applyFill="1" applyBorder="1" applyAlignment="1">
      <alignment horizontal="left"/>
    </xf>
    <xf numFmtId="165" fontId="1" fillId="0" borderId="1" xfId="0" applyNumberFormat="1" applyFont="1" applyBorder="1"/>
    <xf numFmtId="0" fontId="0" fillId="0" borderId="0" xfId="0" pivotButton="1"/>
    <xf numFmtId="49" fontId="31" fillId="5" borderId="2" xfId="6" applyNumberFormat="1" applyFont="1" applyFill="1" applyBorder="1" applyAlignment="1" applyProtection="1">
      <alignment wrapText="1"/>
      <protection locked="0"/>
    </xf>
    <xf numFmtId="9" fontId="2" fillId="49" borderId="1" xfId="0" applyNumberFormat="1" applyFont="1" applyFill="1" applyBorder="1" applyAlignment="1" applyProtection="1">
      <alignment horizontal="center" vertical="center"/>
      <protection locked="0"/>
    </xf>
    <xf numFmtId="0" fontId="10" fillId="0" borderId="29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30" xfId="0" applyFont="1" applyBorder="1" applyAlignment="1">
      <alignment vertical="center" wrapText="1"/>
    </xf>
    <xf numFmtId="0" fontId="10" fillId="0" borderId="32" xfId="0" applyFont="1" applyBorder="1" applyAlignment="1">
      <alignment vertical="center" wrapText="1"/>
    </xf>
    <xf numFmtId="0" fontId="52" fillId="0" borderId="29" xfId="0" applyFont="1" applyBorder="1" applyAlignment="1">
      <alignment vertical="center" wrapText="1"/>
    </xf>
    <xf numFmtId="0" fontId="53" fillId="0" borderId="23" xfId="0" applyFont="1" applyBorder="1" applyAlignment="1">
      <alignment horizontal="center" vertical="center" wrapText="1"/>
    </xf>
    <xf numFmtId="0" fontId="1" fillId="0" borderId="0" xfId="0" applyFont="1"/>
    <xf numFmtId="0" fontId="10" fillId="0" borderId="0" xfId="0" applyFont="1" applyAlignment="1">
      <alignment vertical="center" wrapText="1"/>
    </xf>
    <xf numFmtId="0" fontId="1" fillId="0" borderId="29" xfId="0" applyFont="1" applyBorder="1" applyAlignment="1">
      <alignment horizontal="center" vertical="center"/>
    </xf>
    <xf numFmtId="0" fontId="10" fillId="0" borderId="30" xfId="0" applyFont="1" applyBorder="1" applyAlignment="1">
      <alignment vertical="center"/>
    </xf>
    <xf numFmtId="0" fontId="54" fillId="0" borderId="31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49" fontId="31" fillId="5" borderId="1" xfId="6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Alignment="1">
      <alignment horizontal="center"/>
    </xf>
    <xf numFmtId="0" fontId="10" fillId="0" borderId="30" xfId="0" applyFont="1" applyBorder="1" applyAlignment="1">
      <alignment horizontal="center" vertical="center" wrapText="1"/>
    </xf>
    <xf numFmtId="10" fontId="53" fillId="0" borderId="31" xfId="0" applyNumberFormat="1" applyFont="1" applyBorder="1" applyAlignment="1">
      <alignment horizontal="center" vertical="center" wrapText="1"/>
    </xf>
    <xf numFmtId="10" fontId="54" fillId="0" borderId="31" xfId="0" applyNumberFormat="1" applyFont="1" applyBorder="1" applyAlignment="1">
      <alignment horizontal="center" vertical="center"/>
    </xf>
    <xf numFmtId="0" fontId="57" fillId="63" borderId="35" xfId="0" applyFont="1" applyFill="1" applyBorder="1" applyAlignment="1">
      <alignment horizontal="center" vertical="center" wrapText="1"/>
    </xf>
    <xf numFmtId="0" fontId="57" fillId="63" borderId="31" xfId="0" applyFont="1" applyFill="1" applyBorder="1" applyAlignment="1">
      <alignment horizontal="center" vertical="center" wrapText="1"/>
    </xf>
    <xf numFmtId="0" fontId="60" fillId="63" borderId="31" xfId="0" applyFont="1" applyFill="1" applyBorder="1" applyAlignment="1">
      <alignment horizontal="center" vertical="center"/>
    </xf>
    <xf numFmtId="0" fontId="61" fillId="63" borderId="31" xfId="0" applyFont="1" applyFill="1" applyBorder="1" applyAlignment="1">
      <alignment horizontal="center" vertical="center"/>
    </xf>
    <xf numFmtId="0" fontId="54" fillId="0" borderId="31" xfId="0" applyFont="1" applyBorder="1" applyAlignment="1">
      <alignment horizontal="center" vertical="center" wrapText="1"/>
    </xf>
    <xf numFmtId="0" fontId="58" fillId="0" borderId="31" xfId="0" applyFont="1" applyBorder="1" applyAlignment="1">
      <alignment horizontal="center" vertical="center"/>
    </xf>
    <xf numFmtId="0" fontId="63" fillId="0" borderId="31" xfId="0" applyFont="1" applyBorder="1" applyAlignment="1">
      <alignment horizontal="center" vertical="center"/>
    </xf>
    <xf numFmtId="2" fontId="0" fillId="0" borderId="0" xfId="0" applyNumberFormat="1"/>
    <xf numFmtId="10" fontId="1" fillId="0" borderId="0" xfId="0" applyNumberFormat="1" applyFont="1"/>
    <xf numFmtId="0" fontId="57" fillId="0" borderId="31" xfId="0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/>
    </xf>
    <xf numFmtId="0" fontId="64" fillId="0" borderId="30" xfId="0" applyFont="1" applyBorder="1" applyAlignment="1">
      <alignment horizontal="left" vertical="center"/>
    </xf>
    <xf numFmtId="0" fontId="59" fillId="63" borderId="30" xfId="0" applyFont="1" applyFill="1" applyBorder="1" applyAlignment="1">
      <alignment horizontal="left" vertical="center"/>
    </xf>
    <xf numFmtId="10" fontId="57" fillId="0" borderId="31" xfId="0" applyNumberFormat="1" applyFont="1" applyBorder="1" applyAlignment="1">
      <alignment horizontal="center" vertical="center" wrapText="1"/>
    </xf>
    <xf numFmtId="10" fontId="54" fillId="0" borderId="31" xfId="0" applyNumberFormat="1" applyFont="1" applyBorder="1" applyAlignment="1">
      <alignment horizontal="center" vertical="center" wrapText="1"/>
    </xf>
    <xf numFmtId="10" fontId="1" fillId="63" borderId="31" xfId="0" applyNumberFormat="1" applyFont="1" applyFill="1" applyBorder="1" applyAlignment="1">
      <alignment horizontal="center" vertical="center"/>
    </xf>
    <xf numFmtId="10" fontId="60" fillId="63" borderId="31" xfId="0" applyNumberFormat="1" applyFont="1" applyFill="1" applyBorder="1" applyAlignment="1">
      <alignment horizontal="center" vertical="center"/>
    </xf>
    <xf numFmtId="10" fontId="60" fillId="63" borderId="23" xfId="0" applyNumberFormat="1" applyFont="1" applyFill="1" applyBorder="1" applyAlignment="1">
      <alignment horizontal="center" vertical="center"/>
    </xf>
    <xf numFmtId="2" fontId="0" fillId="0" borderId="1" xfId="0" applyNumberFormat="1" applyBorder="1"/>
    <xf numFmtId="10" fontId="60" fillId="63" borderId="31" xfId="0" applyNumberFormat="1" applyFont="1" applyFill="1" applyBorder="1" applyAlignment="1">
      <alignment horizontal="center" vertical="center" wrapText="1"/>
    </xf>
    <xf numFmtId="0" fontId="55" fillId="0" borderId="0" xfId="0" applyFont="1" applyAlignment="1">
      <alignment horizontal="center" vertical="center"/>
    </xf>
    <xf numFmtId="0" fontId="1" fillId="51" borderId="1" xfId="0" applyFont="1" applyFill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0" fillId="65" borderId="1" xfId="0" applyFill="1" applyBorder="1"/>
    <xf numFmtId="49" fontId="31" fillId="5" borderId="2" xfId="6" applyNumberFormat="1" applyFont="1" applyFill="1" applyBorder="1" applyProtection="1">
      <protection locked="0"/>
    </xf>
    <xf numFmtId="9" fontId="32" fillId="2" borderId="1" xfId="0" applyNumberFormat="1" applyFont="1" applyFill="1" applyBorder="1" applyAlignment="1">
      <alignment horizontal="center" vertical="center"/>
    </xf>
    <xf numFmtId="1" fontId="32" fillId="2" borderId="1" xfId="0" applyNumberFormat="1" applyFont="1" applyFill="1" applyBorder="1"/>
    <xf numFmtId="1" fontId="32" fillId="57" borderId="1" xfId="0" applyNumberFormat="1" applyFont="1" applyFill="1" applyBorder="1"/>
    <xf numFmtId="1" fontId="32" fillId="59" borderId="1" xfId="0" applyNumberFormat="1" applyFont="1" applyFill="1" applyBorder="1"/>
    <xf numFmtId="1" fontId="32" fillId="6" borderId="0" xfId="0" applyNumberFormat="1" applyFont="1" applyFill="1"/>
    <xf numFmtId="49" fontId="31" fillId="5" borderId="1" xfId="6" applyNumberFormat="1" applyFont="1" applyFill="1" applyBorder="1" applyProtection="1">
      <protection locked="0"/>
    </xf>
    <xf numFmtId="1" fontId="32" fillId="0" borderId="1" xfId="0" applyNumberFormat="1" applyFont="1" applyBorder="1"/>
    <xf numFmtId="1" fontId="32" fillId="0" borderId="0" xfId="0" applyNumberFormat="1" applyFont="1"/>
    <xf numFmtId="0" fontId="49" fillId="0" borderId="0" xfId="427"/>
    <xf numFmtId="0" fontId="49" fillId="0" borderId="27" xfId="427" applyBorder="1"/>
    <xf numFmtId="0" fontId="49" fillId="0" borderId="36" xfId="427" applyBorder="1"/>
    <xf numFmtId="0" fontId="67" fillId="0" borderId="36" xfId="427" applyFont="1" applyBorder="1"/>
    <xf numFmtId="0" fontId="49" fillId="0" borderId="0" xfId="427" applyAlignment="1">
      <alignment vertical="top"/>
    </xf>
    <xf numFmtId="1" fontId="49" fillId="0" borderId="0" xfId="427" applyNumberFormat="1"/>
    <xf numFmtId="1" fontId="67" fillId="0" borderId="0" xfId="427" applyNumberFormat="1" applyFont="1"/>
    <xf numFmtId="10" fontId="0" fillId="0" borderId="0" xfId="10" applyNumberFormat="1" applyFont="1"/>
    <xf numFmtId="2" fontId="51" fillId="0" borderId="31" xfId="0" applyNumberFormat="1" applyFont="1" applyBorder="1" applyAlignment="1">
      <alignment horizontal="center" vertical="center" wrapText="1"/>
    </xf>
    <xf numFmtId="2" fontId="10" fillId="0" borderId="33" xfId="0" applyNumberFormat="1" applyFont="1" applyBorder="1" applyAlignment="1">
      <alignment horizontal="center" vertical="center" wrapText="1"/>
    </xf>
    <xf numFmtId="9" fontId="53" fillId="0" borderId="31" xfId="10" applyFont="1" applyBorder="1" applyAlignment="1">
      <alignment horizontal="center" vertical="center" wrapText="1"/>
    </xf>
    <xf numFmtId="9" fontId="51" fillId="0" borderId="31" xfId="10" applyFont="1" applyBorder="1" applyAlignment="1">
      <alignment horizontal="center" vertical="center" wrapText="1"/>
    </xf>
    <xf numFmtId="9" fontId="10" fillId="0" borderId="33" xfId="10" applyFont="1" applyBorder="1" applyAlignment="1">
      <alignment horizontal="center" vertical="center" wrapText="1"/>
    </xf>
    <xf numFmtId="0" fontId="0" fillId="49" borderId="0" xfId="0" applyFill="1"/>
    <xf numFmtId="0" fontId="1" fillId="0" borderId="29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30" xfId="0" applyFont="1" applyBorder="1" applyAlignment="1">
      <alignment vertical="center" wrapText="1"/>
    </xf>
    <xf numFmtId="2" fontId="0" fillId="0" borderId="31" xfId="0" applyNumberFormat="1" applyBorder="1" applyAlignment="1">
      <alignment horizontal="center" vertical="center" wrapText="1"/>
    </xf>
    <xf numFmtId="0" fontId="1" fillId="0" borderId="32" xfId="0" applyFont="1" applyBorder="1" applyAlignment="1">
      <alignment vertical="center" wrapText="1"/>
    </xf>
    <xf numFmtId="2" fontId="1" fillId="0" borderId="33" xfId="0" applyNumberFormat="1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29" xfId="0" applyFont="1" applyBorder="1" applyAlignment="1">
      <alignment vertical="center" wrapText="1"/>
    </xf>
    <xf numFmtId="0" fontId="0" fillId="0" borderId="23" xfId="0" applyBorder="1" applyAlignment="1">
      <alignment horizontal="center" vertical="center" wrapText="1"/>
    </xf>
    <xf numFmtId="10" fontId="0" fillId="0" borderId="31" xfId="0" applyNumberFormat="1" applyBorder="1" applyAlignment="1">
      <alignment horizontal="center" vertical="center" wrapText="1"/>
    </xf>
    <xf numFmtId="0" fontId="0" fillId="64" borderId="35" xfId="0" applyFill="1" applyBorder="1" applyAlignment="1">
      <alignment horizontal="center" vertical="center" wrapText="1"/>
    </xf>
    <xf numFmtId="0" fontId="0" fillId="64" borderId="31" xfId="0" applyFill="1" applyBorder="1" applyAlignment="1">
      <alignment horizontal="center" vertical="center" wrapText="1"/>
    </xf>
    <xf numFmtId="0" fontId="1" fillId="64" borderId="30" xfId="0" applyFont="1" applyFill="1" applyBorder="1" applyAlignment="1">
      <alignment vertical="center" wrapText="1"/>
    </xf>
    <xf numFmtId="10" fontId="0" fillId="64" borderId="31" xfId="0" applyNumberFormat="1" applyFill="1" applyBorder="1" applyAlignment="1">
      <alignment horizontal="center" vertical="center" wrapText="1"/>
    </xf>
    <xf numFmtId="0" fontId="1" fillId="64" borderId="32" xfId="0" applyFont="1" applyFill="1" applyBorder="1" applyAlignment="1">
      <alignment vertical="center" wrapText="1"/>
    </xf>
    <xf numFmtId="10" fontId="1" fillId="64" borderId="33" xfId="0" applyNumberFormat="1" applyFont="1" applyFill="1" applyBorder="1" applyAlignment="1">
      <alignment horizontal="center" vertical="center" wrapText="1"/>
    </xf>
    <xf numFmtId="0" fontId="1" fillId="0" borderId="30" xfId="0" applyFont="1" applyBorder="1" applyAlignment="1">
      <alignment vertical="center"/>
    </xf>
    <xf numFmtId="10" fontId="9" fillId="0" borderId="23" xfId="10" applyNumberFormat="1" applyFont="1" applyBorder="1" applyAlignment="1">
      <alignment horizontal="center" vertical="center" wrapText="1"/>
    </xf>
    <xf numFmtId="10" fontId="1" fillId="0" borderId="23" xfId="10" applyNumberFormat="1" applyFont="1" applyBorder="1" applyAlignment="1">
      <alignment horizontal="center" vertical="center" wrapText="1"/>
    </xf>
    <xf numFmtId="9" fontId="2" fillId="3" borderId="1" xfId="0" applyNumberFormat="1" applyFont="1" applyFill="1" applyBorder="1" applyAlignment="1">
      <alignment horizontal="center" vertical="center"/>
    </xf>
    <xf numFmtId="17" fontId="32" fillId="2" borderId="1" xfId="0" applyNumberFormat="1" applyFont="1" applyFill="1" applyBorder="1" applyAlignment="1">
      <alignment horizontal="center" vertical="center"/>
    </xf>
    <xf numFmtId="2" fontId="30" fillId="0" borderId="0" xfId="0" applyNumberFormat="1" applyFont="1"/>
    <xf numFmtId="2" fontId="30" fillId="0" borderId="0" xfId="0" applyNumberFormat="1" applyFont="1" applyAlignment="1">
      <alignment horizontal="center"/>
    </xf>
    <xf numFmtId="1" fontId="30" fillId="0" borderId="0" xfId="0" applyNumberFormat="1" applyFont="1" applyAlignment="1">
      <alignment horizontal="center"/>
    </xf>
    <xf numFmtId="0" fontId="51" fillId="0" borderId="0" xfId="0" applyFont="1" applyAlignment="1">
      <alignment horizontal="left"/>
    </xf>
    <xf numFmtId="0" fontId="51" fillId="0" borderId="0" xfId="0" applyFont="1"/>
    <xf numFmtId="16" fontId="69" fillId="52" borderId="5" xfId="415" applyNumberFormat="1" applyFont="1" applyFill="1" applyBorder="1" applyAlignment="1">
      <alignment vertical="center" wrapText="1"/>
    </xf>
    <xf numFmtId="0" fontId="70" fillId="0" borderId="0" xfId="0" applyFont="1"/>
    <xf numFmtId="16" fontId="72" fillId="56" borderId="1" xfId="415" applyNumberFormat="1" applyFont="1" applyFill="1" applyBorder="1" applyAlignment="1">
      <alignment horizontal="center" vertical="center"/>
    </xf>
    <xf numFmtId="1" fontId="71" fillId="52" borderId="1" xfId="415" applyNumberFormat="1" applyFont="1" applyFill="1" applyBorder="1" applyAlignment="1">
      <alignment horizontal="center" vertical="center" wrapText="1"/>
    </xf>
    <xf numFmtId="0" fontId="73" fillId="6" borderId="3" xfId="0" applyFont="1" applyFill="1" applyBorder="1" applyAlignment="1" applyProtection="1">
      <alignment horizontal="left" vertical="top" wrapText="1"/>
      <protection locked="0"/>
    </xf>
    <xf numFmtId="2" fontId="73" fillId="0" borderId="1" xfId="0" applyNumberFormat="1" applyFont="1" applyBorder="1" applyAlignment="1" applyProtection="1">
      <alignment horizontal="center" vertical="center"/>
      <protection locked="0"/>
    </xf>
    <xf numFmtId="2" fontId="55" fillId="0" borderId="1" xfId="0" applyNumberFormat="1" applyFont="1" applyBorder="1" applyAlignment="1">
      <alignment horizontal="center" vertical="center"/>
    </xf>
    <xf numFmtId="2" fontId="74" fillId="0" borderId="1" xfId="0" applyNumberFormat="1" applyFont="1" applyBorder="1" applyAlignment="1" applyProtection="1">
      <alignment horizontal="center" vertical="center"/>
      <protection locked="0"/>
    </xf>
    <xf numFmtId="2" fontId="73" fillId="6" borderId="1" xfId="0" applyNumberFormat="1" applyFont="1" applyFill="1" applyBorder="1" applyAlignment="1" applyProtection="1">
      <alignment horizontal="center" vertical="center"/>
      <protection locked="0"/>
    </xf>
    <xf numFmtId="165" fontId="55" fillId="0" borderId="1" xfId="0" applyNumberFormat="1" applyFont="1" applyBorder="1" applyAlignment="1">
      <alignment horizontal="center" vertical="center"/>
    </xf>
    <xf numFmtId="165" fontId="74" fillId="6" borderId="1" xfId="0" applyNumberFormat="1" applyFont="1" applyFill="1" applyBorder="1" applyAlignment="1">
      <alignment horizontal="center" vertical="center"/>
    </xf>
    <xf numFmtId="165" fontId="74" fillId="57" borderId="1" xfId="0" applyNumberFormat="1" applyFont="1" applyFill="1" applyBorder="1" applyAlignment="1">
      <alignment horizontal="center" vertical="center"/>
    </xf>
    <xf numFmtId="0" fontId="55" fillId="0" borderId="0" xfId="0" applyFont="1"/>
    <xf numFmtId="164" fontId="55" fillId="57" borderId="1" xfId="0" applyNumberFormat="1" applyFont="1" applyFill="1" applyBorder="1"/>
    <xf numFmtId="2" fontId="74" fillId="6" borderId="1" xfId="0" applyNumberFormat="1" applyFont="1" applyFill="1" applyBorder="1" applyAlignment="1" applyProtection="1">
      <alignment horizontal="center" vertical="center"/>
      <protection locked="0"/>
    </xf>
    <xf numFmtId="2" fontId="74" fillId="6" borderId="1" xfId="425" applyNumberFormat="1" applyFont="1" applyFill="1" applyBorder="1" applyAlignment="1" applyProtection="1">
      <alignment horizontal="center" vertical="center"/>
      <protection locked="0"/>
    </xf>
    <xf numFmtId="0" fontId="73" fillId="0" borderId="3" xfId="0" applyFont="1" applyBorder="1" applyAlignment="1" applyProtection="1">
      <alignment horizontal="left" vertical="top" wrapText="1"/>
      <protection locked="0"/>
    </xf>
    <xf numFmtId="0" fontId="73" fillId="0" borderId="1" xfId="0" applyFont="1" applyBorder="1" applyAlignment="1" applyProtection="1">
      <alignment horizontal="left" vertical="top"/>
      <protection locked="0"/>
    </xf>
    <xf numFmtId="2" fontId="55" fillId="0" borderId="10" xfId="0" applyNumberFormat="1" applyFont="1" applyBorder="1" applyAlignment="1">
      <alignment horizontal="center" vertical="center"/>
    </xf>
    <xf numFmtId="9" fontId="55" fillId="0" borderId="1" xfId="10" applyFont="1" applyBorder="1"/>
    <xf numFmtId="2" fontId="73" fillId="56" borderId="1" xfId="0" applyNumberFormat="1" applyFont="1" applyFill="1" applyBorder="1" applyAlignment="1" applyProtection="1">
      <alignment horizontal="center" vertical="center"/>
      <protection locked="0"/>
    </xf>
    <xf numFmtId="2" fontId="74" fillId="56" borderId="1" xfId="0" applyNumberFormat="1" applyFont="1" applyFill="1" applyBorder="1" applyAlignment="1" applyProtection="1">
      <alignment horizontal="center" vertical="center"/>
      <protection locked="0"/>
    </xf>
    <xf numFmtId="2" fontId="73" fillId="51" borderId="1" xfId="0" applyNumberFormat="1" applyFont="1" applyFill="1" applyBorder="1" applyAlignment="1" applyProtection="1">
      <alignment horizontal="center" vertical="center"/>
      <protection locked="0"/>
    </xf>
    <xf numFmtId="2" fontId="74" fillId="51" borderId="1" xfId="0" applyNumberFormat="1" applyFont="1" applyFill="1" applyBorder="1" applyAlignment="1" applyProtection="1">
      <alignment horizontal="center" vertical="center"/>
      <protection locked="0"/>
    </xf>
    <xf numFmtId="2" fontId="55" fillId="51" borderId="1" xfId="0" applyNumberFormat="1" applyFont="1" applyFill="1" applyBorder="1" applyAlignment="1">
      <alignment horizontal="center" vertical="center"/>
    </xf>
    <xf numFmtId="2" fontId="73" fillId="66" borderId="1" xfId="0" applyNumberFormat="1" applyFont="1" applyFill="1" applyBorder="1" applyAlignment="1" applyProtection="1">
      <alignment horizontal="center" vertical="center"/>
      <protection locked="0"/>
    </xf>
    <xf numFmtId="2" fontId="74" fillId="66" borderId="1" xfId="0" applyNumberFormat="1" applyFont="1" applyFill="1" applyBorder="1" applyAlignment="1" applyProtection="1">
      <alignment horizontal="center" vertical="center"/>
      <protection locked="0"/>
    </xf>
    <xf numFmtId="16" fontId="6" fillId="2" borderId="1" xfId="0" applyNumberFormat="1" applyFont="1" applyFill="1" applyBorder="1" applyAlignment="1">
      <alignment horizontal="center" vertical="center" wrapText="1"/>
    </xf>
    <xf numFmtId="16" fontId="6" fillId="2" borderId="8" xfId="0" applyNumberFormat="1" applyFont="1" applyFill="1" applyBorder="1" applyAlignment="1">
      <alignment horizontal="center" vertical="center" wrapText="1"/>
    </xf>
    <xf numFmtId="16" fontId="6" fillId="2" borderId="9" xfId="0" applyNumberFormat="1" applyFont="1" applyFill="1" applyBorder="1" applyAlignment="1">
      <alignment horizontal="center" vertical="center" wrapText="1"/>
    </xf>
    <xf numFmtId="17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6" fontId="6" fillId="2" borderId="10" xfId="0" applyNumberFormat="1" applyFont="1" applyFill="1" applyBorder="1" applyAlignment="1">
      <alignment horizontal="center" vertical="center" wrapText="1"/>
    </xf>
    <xf numFmtId="16" fontId="6" fillId="2" borderId="10" xfId="62" applyNumberFormat="1" applyFont="1" applyFill="1" applyBorder="1" applyAlignment="1">
      <alignment horizontal="center" vertical="center" wrapText="1"/>
    </xf>
    <xf numFmtId="16" fontId="6" fillId="2" borderId="9" xfId="62" applyNumberFormat="1" applyFont="1" applyFill="1" applyBorder="1" applyAlignment="1">
      <alignment horizontal="center" vertical="center" wrapText="1"/>
    </xf>
    <xf numFmtId="0" fontId="0" fillId="8" borderId="11" xfId="0" applyFill="1" applyBorder="1" applyAlignment="1">
      <alignment horizontal="center"/>
    </xf>
    <xf numFmtId="0" fontId="0" fillId="8" borderId="12" xfId="0" applyFill="1" applyBorder="1" applyAlignment="1">
      <alignment horizontal="center"/>
    </xf>
    <xf numFmtId="0" fontId="0" fillId="8" borderId="23" xfId="0" applyFill="1" applyBorder="1" applyAlignment="1">
      <alignment horizontal="center"/>
    </xf>
    <xf numFmtId="16" fontId="6" fillId="2" borderId="8" xfId="1" applyNumberFormat="1" applyFont="1" applyFill="1" applyBorder="1" applyAlignment="1">
      <alignment horizontal="center" vertical="center" wrapText="1"/>
    </xf>
    <xf numFmtId="16" fontId="6" fillId="2" borderId="9" xfId="1" applyNumberFormat="1" applyFont="1" applyFill="1" applyBorder="1" applyAlignment="1">
      <alignment horizontal="center" vertical="center" wrapText="1"/>
    </xf>
    <xf numFmtId="17" fontId="1" fillId="0" borderId="4" xfId="0" applyNumberFormat="1" applyFont="1" applyBorder="1" applyAlignment="1">
      <alignment horizontal="center"/>
    </xf>
    <xf numFmtId="17" fontId="1" fillId="0" borderId="7" xfId="0" applyNumberFormat="1" applyFont="1" applyBorder="1" applyAlignment="1">
      <alignment horizontal="center"/>
    </xf>
    <xf numFmtId="17" fontId="1" fillId="0" borderId="3" xfId="0" applyNumberFormat="1" applyFont="1" applyBorder="1" applyAlignment="1">
      <alignment horizontal="center"/>
    </xf>
    <xf numFmtId="17" fontId="0" fillId="0" borderId="4" xfId="0" applyNumberFormat="1" applyBorder="1" applyAlignment="1">
      <alignment horizontal="center" wrapText="1"/>
    </xf>
    <xf numFmtId="17" fontId="0" fillId="0" borderId="7" xfId="0" applyNumberFormat="1" applyBorder="1" applyAlignment="1">
      <alignment horizontal="center" wrapText="1"/>
    </xf>
    <xf numFmtId="17" fontId="0" fillId="0" borderId="3" xfId="0" applyNumberFormat="1" applyBorder="1" applyAlignment="1">
      <alignment horizontal="center" wrapText="1"/>
    </xf>
    <xf numFmtId="16" fontId="6" fillId="2" borderId="24" xfId="0" applyNumberFormat="1" applyFont="1" applyFill="1" applyBorder="1" applyAlignment="1">
      <alignment horizontal="center" vertical="center" wrapText="1"/>
    </xf>
    <xf numFmtId="17" fontId="0" fillId="0" borderId="11" xfId="0" applyNumberFormat="1" applyBorder="1" applyAlignment="1">
      <alignment horizontal="center"/>
    </xf>
    <xf numFmtId="17" fontId="0" fillId="0" borderId="12" xfId="0" applyNumberFormat="1" applyBorder="1" applyAlignment="1">
      <alignment horizontal="center"/>
    </xf>
    <xf numFmtId="17" fontId="0" fillId="0" borderId="25" xfId="0" applyNumberForma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16" fontId="6" fillId="2" borderId="5" xfId="0" applyNumberFormat="1" applyFont="1" applyFill="1" applyBorder="1" applyAlignment="1">
      <alignment horizontal="center" vertical="center" wrapText="1"/>
    </xf>
    <xf numFmtId="16" fontId="6" fillId="2" borderId="6" xfId="0" applyNumberFormat="1" applyFont="1" applyFill="1" applyBorder="1" applyAlignment="1">
      <alignment horizontal="center" vertical="center" wrapText="1"/>
    </xf>
    <xf numFmtId="16" fontId="10" fillId="6" borderId="4" xfId="0" applyNumberFormat="1" applyFont="1" applyFill="1" applyBorder="1" applyAlignment="1">
      <alignment horizontal="center" vertical="center" wrapText="1"/>
    </xf>
    <xf numFmtId="16" fontId="10" fillId="6" borderId="7" xfId="0" applyNumberFormat="1" applyFont="1" applyFill="1" applyBorder="1" applyAlignment="1">
      <alignment horizontal="center" vertical="center" wrapText="1"/>
    </xf>
    <xf numFmtId="16" fontId="10" fillId="6" borderId="3" xfId="0" applyNumberFormat="1" applyFont="1" applyFill="1" applyBorder="1" applyAlignment="1">
      <alignment horizontal="center" vertical="center" wrapText="1"/>
    </xf>
    <xf numFmtId="17" fontId="0" fillId="0" borderId="4" xfId="0" applyNumberFormat="1" applyBorder="1" applyAlignment="1">
      <alignment horizontal="center"/>
    </xf>
    <xf numFmtId="17" fontId="0" fillId="0" borderId="7" xfId="0" applyNumberFormat="1" applyBorder="1" applyAlignment="1">
      <alignment horizontal="center"/>
    </xf>
    <xf numFmtId="17" fontId="0" fillId="0" borderId="13" xfId="0" applyNumberFormat="1" applyBorder="1" applyAlignment="1">
      <alignment horizontal="center"/>
    </xf>
    <xf numFmtId="17" fontId="0" fillId="0" borderId="3" xfId="0" applyNumberFormat="1" applyBorder="1" applyAlignment="1">
      <alignment horizontal="center"/>
    </xf>
    <xf numFmtId="16" fontId="6" fillId="2" borderId="8" xfId="84" applyNumberFormat="1" applyFont="1" applyFill="1" applyBorder="1" applyAlignment="1">
      <alignment horizontal="center" vertical="center" wrapText="1"/>
    </xf>
    <xf numFmtId="16" fontId="6" fillId="2" borderId="9" xfId="84" applyNumberFormat="1" applyFont="1" applyFill="1" applyBorder="1" applyAlignment="1">
      <alignment horizontal="center" vertical="center" wrapText="1"/>
    </xf>
    <xf numFmtId="16" fontId="6" fillId="2" borderId="4" xfId="0" applyNumberFormat="1" applyFont="1" applyFill="1" applyBorder="1" applyAlignment="1">
      <alignment horizontal="center" vertical="center" wrapText="1"/>
    </xf>
    <xf numFmtId="16" fontId="6" fillId="2" borderId="7" xfId="0" applyNumberFormat="1" applyFont="1" applyFill="1" applyBorder="1" applyAlignment="1">
      <alignment horizontal="center" vertical="center" wrapText="1"/>
    </xf>
    <xf numFmtId="0" fontId="0" fillId="11" borderId="11" xfId="0" applyFill="1" applyBorder="1" applyAlignment="1">
      <alignment horizontal="center"/>
    </xf>
    <xf numFmtId="0" fontId="0" fillId="11" borderId="12" xfId="0" applyFill="1" applyBorder="1" applyAlignment="1">
      <alignment horizontal="center"/>
    </xf>
    <xf numFmtId="0" fontId="0" fillId="11" borderId="23" xfId="0" applyFill="1" applyBorder="1" applyAlignment="1">
      <alignment horizontal="center"/>
    </xf>
    <xf numFmtId="16" fontId="6" fillId="2" borderId="1" xfId="62" applyNumberFormat="1" applyFont="1" applyFill="1" applyBorder="1" applyAlignment="1">
      <alignment horizontal="center" vertical="center" wrapText="1"/>
    </xf>
    <xf numFmtId="16" fontId="6" fillId="2" borderId="10" xfId="84" applyNumberFormat="1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/>
    </xf>
    <xf numFmtId="16" fontId="6" fillId="2" borderId="1" xfId="84" applyNumberFormat="1" applyFont="1" applyFill="1" applyBorder="1" applyAlignment="1">
      <alignment horizontal="center" vertical="center" wrapText="1"/>
    </xf>
    <xf numFmtId="0" fontId="0" fillId="58" borderId="27" xfId="0" applyFill="1" applyBorder="1" applyAlignment="1">
      <alignment horizontal="center"/>
    </xf>
    <xf numFmtId="17" fontId="1" fillId="51" borderId="8" xfId="0" applyNumberFormat="1" applyFont="1" applyFill="1" applyBorder="1" applyAlignment="1">
      <alignment horizontal="center" wrapText="1"/>
    </xf>
    <xf numFmtId="0" fontId="1" fillId="51" borderId="9" xfId="0" applyFont="1" applyFill="1" applyBorder="1" applyAlignment="1">
      <alignment horizontal="center" wrapText="1"/>
    </xf>
    <xf numFmtId="0" fontId="1" fillId="51" borderId="8" xfId="0" applyFont="1" applyFill="1" applyBorder="1" applyAlignment="1">
      <alignment horizontal="center"/>
    </xf>
    <xf numFmtId="0" fontId="1" fillId="51" borderId="9" xfId="0" applyFont="1" applyFill="1" applyBorder="1" applyAlignment="1">
      <alignment horizontal="center"/>
    </xf>
    <xf numFmtId="16" fontId="34" fillId="52" borderId="4" xfId="0" applyNumberFormat="1" applyFont="1" applyFill="1" applyBorder="1" applyAlignment="1">
      <alignment horizontal="center" vertical="center" wrapText="1"/>
    </xf>
    <xf numFmtId="0" fontId="35" fillId="52" borderId="3" xfId="0" applyFont="1" applyFill="1" applyBorder="1" applyAlignment="1">
      <alignment horizontal="center" vertical="center" wrapText="1"/>
    </xf>
    <xf numFmtId="16" fontId="34" fillId="52" borderId="5" xfId="0" applyNumberFormat="1" applyFont="1" applyFill="1" applyBorder="1" applyAlignment="1">
      <alignment horizontal="left" vertical="center" wrapText="1"/>
    </xf>
    <xf numFmtId="16" fontId="34" fillId="52" borderId="6" xfId="0" applyNumberFormat="1" applyFont="1" applyFill="1" applyBorder="1" applyAlignment="1">
      <alignment horizontal="left" vertical="center" wrapText="1"/>
    </xf>
    <xf numFmtId="16" fontId="34" fillId="52" borderId="1" xfId="0" applyNumberFormat="1" applyFont="1" applyFill="1" applyBorder="1" applyAlignment="1">
      <alignment horizontal="center" vertical="center" wrapText="1"/>
    </xf>
    <xf numFmtId="0" fontId="34" fillId="52" borderId="1" xfId="0" applyFont="1" applyFill="1" applyBorder="1" applyAlignment="1" applyProtection="1">
      <alignment horizontal="center" vertical="center" wrapText="1"/>
      <protection hidden="1"/>
    </xf>
    <xf numFmtId="16" fontId="34" fillId="52" borderId="8" xfId="160" applyNumberFormat="1" applyFont="1" applyFill="1" applyBorder="1" applyAlignment="1">
      <alignment horizontal="center" vertical="center" wrapText="1"/>
    </xf>
    <xf numFmtId="16" fontId="34" fillId="52" borderId="9" xfId="160" applyNumberFormat="1" applyFont="1" applyFill="1" applyBorder="1" applyAlignment="1">
      <alignment horizontal="center" vertical="center" wrapText="1"/>
    </xf>
    <xf numFmtId="16" fontId="34" fillId="52" borderId="1" xfId="160" applyNumberFormat="1" applyFont="1" applyFill="1" applyBorder="1" applyAlignment="1">
      <alignment horizontal="center" vertical="center" wrapText="1"/>
    </xf>
    <xf numFmtId="16" fontId="34" fillId="52" borderId="4" xfId="160" applyNumberFormat="1" applyFont="1" applyFill="1" applyBorder="1" applyAlignment="1">
      <alignment horizontal="center" vertical="center" wrapText="1"/>
    </xf>
    <xf numFmtId="16" fontId="34" fillId="52" borderId="3" xfId="160" applyNumberFormat="1" applyFont="1" applyFill="1" applyBorder="1" applyAlignment="1">
      <alignment horizontal="center" vertical="center" wrapText="1"/>
    </xf>
    <xf numFmtId="0" fontId="34" fillId="52" borderId="1" xfId="160" applyFont="1" applyFill="1" applyBorder="1" applyAlignment="1" applyProtection="1">
      <alignment horizontal="center" vertical="center" wrapText="1"/>
      <protection hidden="1"/>
    </xf>
    <xf numFmtId="0" fontId="35" fillId="52" borderId="4" xfId="160" applyFont="1" applyFill="1" applyBorder="1" applyAlignment="1">
      <alignment horizontal="center" vertical="center" wrapText="1"/>
    </xf>
    <xf numFmtId="0" fontId="36" fillId="0" borderId="3" xfId="160" applyFont="1" applyBorder="1" applyAlignment="1">
      <alignment horizontal="center" vertical="center" wrapText="1"/>
    </xf>
    <xf numFmtId="0" fontId="34" fillId="52" borderId="4" xfId="160" applyFont="1" applyFill="1" applyBorder="1" applyAlignment="1" applyProtection="1">
      <alignment horizontal="center" vertical="center" wrapText="1"/>
      <protection hidden="1"/>
    </xf>
    <xf numFmtId="0" fontId="34" fillId="52" borderId="7" xfId="160" applyFont="1" applyFill="1" applyBorder="1" applyAlignment="1" applyProtection="1">
      <alignment horizontal="center" vertical="center" wrapText="1"/>
      <protection hidden="1"/>
    </xf>
    <xf numFmtId="0" fontId="34" fillId="52" borderId="3" xfId="160" applyFont="1" applyFill="1" applyBorder="1" applyAlignment="1" applyProtection="1">
      <alignment horizontal="center" vertical="center" wrapText="1"/>
      <protection hidden="1"/>
    </xf>
    <xf numFmtId="0" fontId="35" fillId="52" borderId="3" xfId="160" applyFont="1" applyFill="1" applyBorder="1" applyAlignment="1">
      <alignment horizontal="center" vertical="center" wrapText="1"/>
    </xf>
    <xf numFmtId="0" fontId="36" fillId="0" borderId="9" xfId="160" applyFont="1" applyBorder="1" applyAlignment="1">
      <alignment horizontal="center" vertical="center" wrapText="1"/>
    </xf>
    <xf numFmtId="16" fontId="34" fillId="52" borderId="5" xfId="160" applyNumberFormat="1" applyFont="1" applyFill="1" applyBorder="1" applyAlignment="1">
      <alignment horizontal="left" vertical="center" wrapText="1"/>
    </xf>
    <xf numFmtId="16" fontId="34" fillId="52" borderId="6" xfId="160" applyNumberFormat="1" applyFont="1" applyFill="1" applyBorder="1" applyAlignment="1">
      <alignment horizontal="left" vertical="center" wrapText="1"/>
    </xf>
    <xf numFmtId="2" fontId="0" fillId="0" borderId="0" xfId="0" applyNumberFormat="1" applyAlignment="1">
      <alignment horizontal="center"/>
    </xf>
    <xf numFmtId="16" fontId="71" fillId="52" borderId="8" xfId="415" applyNumberFormat="1" applyFont="1" applyFill="1" applyBorder="1" applyAlignment="1">
      <alignment horizontal="center" vertical="center" wrapText="1"/>
    </xf>
    <xf numFmtId="0" fontId="65" fillId="52" borderId="9" xfId="415" applyFont="1" applyFill="1" applyBorder="1" applyAlignment="1">
      <alignment horizontal="center" vertical="center" wrapText="1"/>
    </xf>
    <xf numFmtId="16" fontId="71" fillId="52" borderId="9" xfId="415" applyNumberFormat="1" applyFont="1" applyFill="1" applyBorder="1" applyAlignment="1">
      <alignment horizontal="center" vertical="center" wrapText="1"/>
    </xf>
    <xf numFmtId="16" fontId="71" fillId="52" borderId="4" xfId="415" applyNumberFormat="1" applyFont="1" applyFill="1" applyBorder="1" applyAlignment="1">
      <alignment horizontal="center" vertical="center" wrapText="1"/>
    </xf>
    <xf numFmtId="0" fontId="65" fillId="0" borderId="3" xfId="415" applyFont="1" applyBorder="1" applyAlignment="1">
      <alignment horizontal="center" vertical="center" wrapText="1"/>
    </xf>
    <xf numFmtId="16" fontId="71" fillId="52" borderId="1" xfId="415" applyNumberFormat="1" applyFont="1" applyFill="1" applyBorder="1" applyAlignment="1">
      <alignment horizontal="center" vertical="center" wrapText="1"/>
    </xf>
    <xf numFmtId="0" fontId="71" fillId="52" borderId="4" xfId="415" applyFont="1" applyFill="1" applyBorder="1" applyAlignment="1" applyProtection="1">
      <alignment horizontal="center" vertical="center" wrapText="1"/>
      <protection hidden="1"/>
    </xf>
    <xf numFmtId="0" fontId="65" fillId="0" borderId="7" xfId="415" applyFont="1" applyBorder="1" applyAlignment="1">
      <alignment horizontal="center" vertical="center" wrapText="1"/>
    </xf>
    <xf numFmtId="0" fontId="71" fillId="52" borderId="1" xfId="415" applyFont="1" applyFill="1" applyBorder="1" applyAlignment="1" applyProtection="1">
      <alignment horizontal="center" vertical="center" wrapText="1"/>
      <protection hidden="1"/>
    </xf>
    <xf numFmtId="16" fontId="71" fillId="52" borderId="3" xfId="415" applyNumberFormat="1" applyFont="1" applyFill="1" applyBorder="1" applyAlignment="1">
      <alignment horizontal="center" vertical="center" wrapText="1"/>
    </xf>
    <xf numFmtId="0" fontId="71" fillId="52" borderId="7" xfId="415" applyFont="1" applyFill="1" applyBorder="1" applyAlignment="1" applyProtection="1">
      <alignment horizontal="center" vertical="center" wrapText="1"/>
      <protection hidden="1"/>
    </xf>
    <xf numFmtId="0" fontId="71" fillId="52" borderId="3" xfId="415" applyFont="1" applyFill="1" applyBorder="1" applyAlignment="1" applyProtection="1">
      <alignment horizontal="center" vertical="center" wrapText="1"/>
      <protection hidden="1"/>
    </xf>
    <xf numFmtId="16" fontId="71" fillId="52" borderId="4" xfId="160" applyNumberFormat="1" applyFont="1" applyFill="1" applyBorder="1" applyAlignment="1">
      <alignment horizontal="center" vertical="center" wrapText="1"/>
    </xf>
    <xf numFmtId="0" fontId="65" fillId="52" borderId="3" xfId="160" applyFont="1" applyFill="1" applyBorder="1" applyAlignment="1">
      <alignment horizontal="center" vertical="center" wrapText="1"/>
    </xf>
    <xf numFmtId="16" fontId="71" fillId="52" borderId="1" xfId="160" applyNumberFormat="1" applyFont="1" applyFill="1" applyBorder="1" applyAlignment="1">
      <alignment horizontal="center" vertical="center" wrapText="1"/>
    </xf>
    <xf numFmtId="0" fontId="1" fillId="61" borderId="1" xfId="0" applyFont="1" applyFill="1" applyBorder="1" applyAlignment="1">
      <alignment horizontal="center"/>
    </xf>
    <xf numFmtId="0" fontId="1" fillId="64" borderId="34" xfId="0" applyFont="1" applyFill="1" applyBorder="1" applyAlignment="1">
      <alignment horizontal="center" vertical="center" wrapText="1"/>
    </xf>
    <xf numFmtId="0" fontId="1" fillId="64" borderId="30" xfId="0" applyFont="1" applyFill="1" applyBorder="1" applyAlignment="1">
      <alignment horizontal="center" vertical="center" wrapText="1"/>
    </xf>
    <xf numFmtId="0" fontId="0" fillId="64" borderId="34" xfId="0" applyFill="1" applyBorder="1" applyAlignment="1">
      <alignment horizontal="center" vertical="center" wrapText="1"/>
    </xf>
    <xf numFmtId="0" fontId="0" fillId="64" borderId="30" xfId="0" applyFill="1" applyBorder="1" applyAlignment="1">
      <alignment horizontal="center" vertical="center" wrapText="1"/>
    </xf>
    <xf numFmtId="0" fontId="57" fillId="63" borderId="34" xfId="0" applyFont="1" applyFill="1" applyBorder="1" applyAlignment="1">
      <alignment horizontal="center" vertical="center" wrapText="1"/>
    </xf>
    <xf numFmtId="0" fontId="57" fillId="63" borderId="30" xfId="0" applyFont="1" applyFill="1" applyBorder="1" applyAlignment="1">
      <alignment horizontal="center" vertical="center" wrapText="1"/>
    </xf>
    <xf numFmtId="0" fontId="56" fillId="63" borderId="34" xfId="0" applyFont="1" applyFill="1" applyBorder="1" applyAlignment="1">
      <alignment horizontal="center" vertical="center"/>
    </xf>
    <xf numFmtId="0" fontId="56" fillId="63" borderId="30" xfId="0" applyFont="1" applyFill="1" applyBorder="1" applyAlignment="1">
      <alignment horizontal="center" vertical="center"/>
    </xf>
    <xf numFmtId="0" fontId="53" fillId="63" borderId="34" xfId="0" applyFont="1" applyFill="1" applyBorder="1" applyAlignment="1">
      <alignment horizontal="center" vertical="center" wrapText="1"/>
    </xf>
    <xf numFmtId="0" fontId="53" fillId="63" borderId="30" xfId="0" applyFont="1" applyFill="1" applyBorder="1" applyAlignment="1">
      <alignment horizontal="center" vertical="center" wrapText="1"/>
    </xf>
    <xf numFmtId="0" fontId="62" fillId="63" borderId="34" xfId="0" applyFont="1" applyFill="1" applyBorder="1" applyAlignment="1">
      <alignment horizontal="left" vertical="center"/>
    </xf>
    <xf numFmtId="0" fontId="62" fillId="63" borderId="30" xfId="0" applyFont="1" applyFill="1" applyBorder="1" applyAlignment="1">
      <alignment horizontal="left" vertical="center"/>
    </xf>
    <xf numFmtId="0" fontId="55" fillId="65" borderId="1" xfId="0" applyFont="1" applyFill="1" applyBorder="1" applyAlignment="1">
      <alignment horizontal="center" vertical="center"/>
    </xf>
  </cellXfs>
  <cellStyles count="430">
    <cellStyle name="20% - Accent1" xfId="28" builtinId="30" customBuiltin="1"/>
    <cellStyle name="20% - Accent1 10" xfId="161" xr:uid="{00000000-0005-0000-0000-000001000000}"/>
    <cellStyle name="20% - Accent1 11" xfId="142" xr:uid="{00000000-0005-0000-0000-000002000000}"/>
    <cellStyle name="20% - Accent1 12" xfId="123" xr:uid="{00000000-0005-0000-0000-000003000000}"/>
    <cellStyle name="20% - Accent1 13" xfId="104" xr:uid="{00000000-0005-0000-0000-000004000000}"/>
    <cellStyle name="20% - Accent1 14" xfId="387" xr:uid="{00000000-0005-0000-0000-000005000000}"/>
    <cellStyle name="20% - Accent1 2" xfId="236" xr:uid="{00000000-0005-0000-0000-000006000000}"/>
    <cellStyle name="20% - Accent1 2 2" xfId="330" xr:uid="{00000000-0005-0000-0000-000007000000}"/>
    <cellStyle name="20% - Accent1 3" xfId="302" xr:uid="{00000000-0005-0000-0000-000008000000}"/>
    <cellStyle name="20% - Accent1 3 2" xfId="372" xr:uid="{00000000-0005-0000-0000-000009000000}"/>
    <cellStyle name="20% - Accent1 4" xfId="270" xr:uid="{00000000-0005-0000-0000-00000A000000}"/>
    <cellStyle name="20% - Accent1 4 2" xfId="358" xr:uid="{00000000-0005-0000-0000-00000B000000}"/>
    <cellStyle name="20% - Accent1 5" xfId="251" xr:uid="{00000000-0005-0000-0000-00000C000000}"/>
    <cellStyle name="20% - Accent1 5 2" xfId="344" xr:uid="{00000000-0005-0000-0000-00000D000000}"/>
    <cellStyle name="20% - Accent1 6" xfId="218" xr:uid="{00000000-0005-0000-0000-00000E000000}"/>
    <cellStyle name="20% - Accent1 7" xfId="316" xr:uid="{00000000-0005-0000-0000-00000F000000}"/>
    <cellStyle name="20% - Accent1 8" xfId="199" xr:uid="{00000000-0005-0000-0000-000010000000}"/>
    <cellStyle name="20% - Accent1 9" xfId="180" xr:uid="{00000000-0005-0000-0000-000011000000}"/>
    <cellStyle name="20% - Accent2" xfId="32" builtinId="34" customBuiltin="1"/>
    <cellStyle name="20% - Accent2 10" xfId="162" xr:uid="{00000000-0005-0000-0000-000013000000}"/>
    <cellStyle name="20% - Accent2 11" xfId="143" xr:uid="{00000000-0005-0000-0000-000014000000}"/>
    <cellStyle name="20% - Accent2 12" xfId="124" xr:uid="{00000000-0005-0000-0000-000015000000}"/>
    <cellStyle name="20% - Accent2 13" xfId="105" xr:uid="{00000000-0005-0000-0000-000016000000}"/>
    <cellStyle name="20% - Accent2 14" xfId="388" xr:uid="{00000000-0005-0000-0000-000017000000}"/>
    <cellStyle name="20% - Accent2 2" xfId="237" xr:uid="{00000000-0005-0000-0000-000018000000}"/>
    <cellStyle name="20% - Accent2 2 2" xfId="331" xr:uid="{00000000-0005-0000-0000-000019000000}"/>
    <cellStyle name="20% - Accent2 3" xfId="303" xr:uid="{00000000-0005-0000-0000-00001A000000}"/>
    <cellStyle name="20% - Accent2 3 2" xfId="373" xr:uid="{00000000-0005-0000-0000-00001B000000}"/>
    <cellStyle name="20% - Accent2 4" xfId="271" xr:uid="{00000000-0005-0000-0000-00001C000000}"/>
    <cellStyle name="20% - Accent2 4 2" xfId="359" xr:uid="{00000000-0005-0000-0000-00001D000000}"/>
    <cellStyle name="20% - Accent2 5" xfId="252" xr:uid="{00000000-0005-0000-0000-00001E000000}"/>
    <cellStyle name="20% - Accent2 5 2" xfId="345" xr:uid="{00000000-0005-0000-0000-00001F000000}"/>
    <cellStyle name="20% - Accent2 6" xfId="219" xr:uid="{00000000-0005-0000-0000-000020000000}"/>
    <cellStyle name="20% - Accent2 7" xfId="317" xr:uid="{00000000-0005-0000-0000-000021000000}"/>
    <cellStyle name="20% - Accent2 8" xfId="200" xr:uid="{00000000-0005-0000-0000-000022000000}"/>
    <cellStyle name="20% - Accent2 9" xfId="181" xr:uid="{00000000-0005-0000-0000-000023000000}"/>
    <cellStyle name="20% - Accent3" xfId="36" builtinId="38" customBuiltin="1"/>
    <cellStyle name="20% - Accent3 10" xfId="163" xr:uid="{00000000-0005-0000-0000-000025000000}"/>
    <cellStyle name="20% - Accent3 11" xfId="144" xr:uid="{00000000-0005-0000-0000-000026000000}"/>
    <cellStyle name="20% - Accent3 12" xfId="125" xr:uid="{00000000-0005-0000-0000-000027000000}"/>
    <cellStyle name="20% - Accent3 13" xfId="106" xr:uid="{00000000-0005-0000-0000-000028000000}"/>
    <cellStyle name="20% - Accent3 14" xfId="389" xr:uid="{00000000-0005-0000-0000-000029000000}"/>
    <cellStyle name="20% - Accent3 2" xfId="238" xr:uid="{00000000-0005-0000-0000-00002A000000}"/>
    <cellStyle name="20% - Accent3 2 2" xfId="332" xr:uid="{00000000-0005-0000-0000-00002B000000}"/>
    <cellStyle name="20% - Accent3 3" xfId="304" xr:uid="{00000000-0005-0000-0000-00002C000000}"/>
    <cellStyle name="20% - Accent3 3 2" xfId="374" xr:uid="{00000000-0005-0000-0000-00002D000000}"/>
    <cellStyle name="20% - Accent3 4" xfId="272" xr:uid="{00000000-0005-0000-0000-00002E000000}"/>
    <cellStyle name="20% - Accent3 4 2" xfId="360" xr:uid="{00000000-0005-0000-0000-00002F000000}"/>
    <cellStyle name="20% - Accent3 5" xfId="253" xr:uid="{00000000-0005-0000-0000-000030000000}"/>
    <cellStyle name="20% - Accent3 5 2" xfId="346" xr:uid="{00000000-0005-0000-0000-000031000000}"/>
    <cellStyle name="20% - Accent3 6" xfId="220" xr:uid="{00000000-0005-0000-0000-000032000000}"/>
    <cellStyle name="20% - Accent3 7" xfId="318" xr:uid="{00000000-0005-0000-0000-000033000000}"/>
    <cellStyle name="20% - Accent3 8" xfId="201" xr:uid="{00000000-0005-0000-0000-000034000000}"/>
    <cellStyle name="20% - Accent3 9" xfId="182" xr:uid="{00000000-0005-0000-0000-000035000000}"/>
    <cellStyle name="20% - Accent4" xfId="40" builtinId="42" customBuiltin="1"/>
    <cellStyle name="20% - Accent4 10" xfId="164" xr:uid="{00000000-0005-0000-0000-000037000000}"/>
    <cellStyle name="20% - Accent4 11" xfId="145" xr:uid="{00000000-0005-0000-0000-000038000000}"/>
    <cellStyle name="20% - Accent4 12" xfId="126" xr:uid="{00000000-0005-0000-0000-000039000000}"/>
    <cellStyle name="20% - Accent4 13" xfId="107" xr:uid="{00000000-0005-0000-0000-00003A000000}"/>
    <cellStyle name="20% - Accent4 14" xfId="390" xr:uid="{00000000-0005-0000-0000-00003B000000}"/>
    <cellStyle name="20% - Accent4 2" xfId="239" xr:uid="{00000000-0005-0000-0000-00003C000000}"/>
    <cellStyle name="20% - Accent4 2 2" xfId="333" xr:uid="{00000000-0005-0000-0000-00003D000000}"/>
    <cellStyle name="20% - Accent4 3" xfId="305" xr:uid="{00000000-0005-0000-0000-00003E000000}"/>
    <cellStyle name="20% - Accent4 3 2" xfId="375" xr:uid="{00000000-0005-0000-0000-00003F000000}"/>
    <cellStyle name="20% - Accent4 4" xfId="273" xr:uid="{00000000-0005-0000-0000-000040000000}"/>
    <cellStyle name="20% - Accent4 4 2" xfId="361" xr:uid="{00000000-0005-0000-0000-000041000000}"/>
    <cellStyle name="20% - Accent4 5" xfId="254" xr:uid="{00000000-0005-0000-0000-000042000000}"/>
    <cellStyle name="20% - Accent4 5 2" xfId="347" xr:uid="{00000000-0005-0000-0000-000043000000}"/>
    <cellStyle name="20% - Accent4 6" xfId="221" xr:uid="{00000000-0005-0000-0000-000044000000}"/>
    <cellStyle name="20% - Accent4 7" xfId="319" xr:uid="{00000000-0005-0000-0000-000045000000}"/>
    <cellStyle name="20% - Accent4 8" xfId="202" xr:uid="{00000000-0005-0000-0000-000046000000}"/>
    <cellStyle name="20% - Accent4 9" xfId="183" xr:uid="{00000000-0005-0000-0000-000047000000}"/>
    <cellStyle name="20% - Accent5" xfId="44" builtinId="46" customBuiltin="1"/>
    <cellStyle name="20% - Accent5 10" xfId="165" xr:uid="{00000000-0005-0000-0000-000049000000}"/>
    <cellStyle name="20% - Accent5 11" xfId="146" xr:uid="{00000000-0005-0000-0000-00004A000000}"/>
    <cellStyle name="20% - Accent5 12" xfId="127" xr:uid="{00000000-0005-0000-0000-00004B000000}"/>
    <cellStyle name="20% - Accent5 13" xfId="108" xr:uid="{00000000-0005-0000-0000-00004C000000}"/>
    <cellStyle name="20% - Accent5 14" xfId="391" xr:uid="{00000000-0005-0000-0000-00004D000000}"/>
    <cellStyle name="20% - Accent5 2" xfId="240" xr:uid="{00000000-0005-0000-0000-00004E000000}"/>
    <cellStyle name="20% - Accent5 2 2" xfId="334" xr:uid="{00000000-0005-0000-0000-00004F000000}"/>
    <cellStyle name="20% - Accent5 3" xfId="306" xr:uid="{00000000-0005-0000-0000-000050000000}"/>
    <cellStyle name="20% - Accent5 3 2" xfId="376" xr:uid="{00000000-0005-0000-0000-000051000000}"/>
    <cellStyle name="20% - Accent5 4" xfId="274" xr:uid="{00000000-0005-0000-0000-000052000000}"/>
    <cellStyle name="20% - Accent5 4 2" xfId="362" xr:uid="{00000000-0005-0000-0000-000053000000}"/>
    <cellStyle name="20% - Accent5 5" xfId="255" xr:uid="{00000000-0005-0000-0000-000054000000}"/>
    <cellStyle name="20% - Accent5 5 2" xfId="348" xr:uid="{00000000-0005-0000-0000-000055000000}"/>
    <cellStyle name="20% - Accent5 6" xfId="222" xr:uid="{00000000-0005-0000-0000-000056000000}"/>
    <cellStyle name="20% - Accent5 7" xfId="320" xr:uid="{00000000-0005-0000-0000-000057000000}"/>
    <cellStyle name="20% - Accent5 8" xfId="203" xr:uid="{00000000-0005-0000-0000-000058000000}"/>
    <cellStyle name="20% - Accent5 9" xfId="184" xr:uid="{00000000-0005-0000-0000-000059000000}"/>
    <cellStyle name="20% - Accent6" xfId="48" builtinId="50" customBuiltin="1"/>
    <cellStyle name="20% - Accent6 10" xfId="166" xr:uid="{00000000-0005-0000-0000-00005B000000}"/>
    <cellStyle name="20% - Accent6 11" xfId="147" xr:uid="{00000000-0005-0000-0000-00005C000000}"/>
    <cellStyle name="20% - Accent6 12" xfId="128" xr:uid="{00000000-0005-0000-0000-00005D000000}"/>
    <cellStyle name="20% - Accent6 13" xfId="109" xr:uid="{00000000-0005-0000-0000-00005E000000}"/>
    <cellStyle name="20% - Accent6 14" xfId="392" xr:uid="{00000000-0005-0000-0000-00005F000000}"/>
    <cellStyle name="20% - Accent6 2" xfId="241" xr:uid="{00000000-0005-0000-0000-000060000000}"/>
    <cellStyle name="20% - Accent6 2 2" xfId="335" xr:uid="{00000000-0005-0000-0000-000061000000}"/>
    <cellStyle name="20% - Accent6 3" xfId="307" xr:uid="{00000000-0005-0000-0000-000062000000}"/>
    <cellStyle name="20% - Accent6 3 2" xfId="377" xr:uid="{00000000-0005-0000-0000-000063000000}"/>
    <cellStyle name="20% - Accent6 4" xfId="275" xr:uid="{00000000-0005-0000-0000-000064000000}"/>
    <cellStyle name="20% - Accent6 4 2" xfId="363" xr:uid="{00000000-0005-0000-0000-000065000000}"/>
    <cellStyle name="20% - Accent6 5" xfId="256" xr:uid="{00000000-0005-0000-0000-000066000000}"/>
    <cellStyle name="20% - Accent6 5 2" xfId="349" xr:uid="{00000000-0005-0000-0000-000067000000}"/>
    <cellStyle name="20% - Accent6 6" xfId="223" xr:uid="{00000000-0005-0000-0000-000068000000}"/>
    <cellStyle name="20% - Accent6 7" xfId="321" xr:uid="{00000000-0005-0000-0000-000069000000}"/>
    <cellStyle name="20% - Accent6 8" xfId="204" xr:uid="{00000000-0005-0000-0000-00006A000000}"/>
    <cellStyle name="20% - Accent6 9" xfId="185" xr:uid="{00000000-0005-0000-0000-00006B000000}"/>
    <cellStyle name="40% - Accent1" xfId="29" builtinId="31" customBuiltin="1"/>
    <cellStyle name="40% - Accent1 10" xfId="167" xr:uid="{00000000-0005-0000-0000-00006D000000}"/>
    <cellStyle name="40% - Accent1 11" xfId="148" xr:uid="{00000000-0005-0000-0000-00006E000000}"/>
    <cellStyle name="40% - Accent1 12" xfId="129" xr:uid="{00000000-0005-0000-0000-00006F000000}"/>
    <cellStyle name="40% - Accent1 13" xfId="110" xr:uid="{00000000-0005-0000-0000-000070000000}"/>
    <cellStyle name="40% - Accent1 14" xfId="393" xr:uid="{00000000-0005-0000-0000-000071000000}"/>
    <cellStyle name="40% - Accent1 2" xfId="242" xr:uid="{00000000-0005-0000-0000-000072000000}"/>
    <cellStyle name="40% - Accent1 2 2" xfId="336" xr:uid="{00000000-0005-0000-0000-000073000000}"/>
    <cellStyle name="40% - Accent1 3" xfId="308" xr:uid="{00000000-0005-0000-0000-000074000000}"/>
    <cellStyle name="40% - Accent1 3 2" xfId="378" xr:uid="{00000000-0005-0000-0000-000075000000}"/>
    <cellStyle name="40% - Accent1 4" xfId="276" xr:uid="{00000000-0005-0000-0000-000076000000}"/>
    <cellStyle name="40% - Accent1 4 2" xfId="364" xr:uid="{00000000-0005-0000-0000-000077000000}"/>
    <cellStyle name="40% - Accent1 5" xfId="257" xr:uid="{00000000-0005-0000-0000-000078000000}"/>
    <cellStyle name="40% - Accent1 5 2" xfId="350" xr:uid="{00000000-0005-0000-0000-000079000000}"/>
    <cellStyle name="40% - Accent1 6" xfId="224" xr:uid="{00000000-0005-0000-0000-00007A000000}"/>
    <cellStyle name="40% - Accent1 7" xfId="322" xr:uid="{00000000-0005-0000-0000-00007B000000}"/>
    <cellStyle name="40% - Accent1 8" xfId="205" xr:uid="{00000000-0005-0000-0000-00007C000000}"/>
    <cellStyle name="40% - Accent1 9" xfId="186" xr:uid="{00000000-0005-0000-0000-00007D000000}"/>
    <cellStyle name="40% - Accent2" xfId="33" builtinId="35" customBuiltin="1"/>
    <cellStyle name="40% - Accent2 10" xfId="168" xr:uid="{00000000-0005-0000-0000-00007F000000}"/>
    <cellStyle name="40% - Accent2 11" xfId="149" xr:uid="{00000000-0005-0000-0000-000080000000}"/>
    <cellStyle name="40% - Accent2 12" xfId="130" xr:uid="{00000000-0005-0000-0000-000081000000}"/>
    <cellStyle name="40% - Accent2 13" xfId="111" xr:uid="{00000000-0005-0000-0000-000082000000}"/>
    <cellStyle name="40% - Accent2 14" xfId="394" xr:uid="{00000000-0005-0000-0000-000083000000}"/>
    <cellStyle name="40% - Accent2 2" xfId="243" xr:uid="{00000000-0005-0000-0000-000084000000}"/>
    <cellStyle name="40% - Accent2 2 2" xfId="337" xr:uid="{00000000-0005-0000-0000-000085000000}"/>
    <cellStyle name="40% - Accent2 3" xfId="309" xr:uid="{00000000-0005-0000-0000-000086000000}"/>
    <cellStyle name="40% - Accent2 3 2" xfId="379" xr:uid="{00000000-0005-0000-0000-000087000000}"/>
    <cellStyle name="40% - Accent2 4" xfId="277" xr:uid="{00000000-0005-0000-0000-000088000000}"/>
    <cellStyle name="40% - Accent2 4 2" xfId="365" xr:uid="{00000000-0005-0000-0000-000089000000}"/>
    <cellStyle name="40% - Accent2 5" xfId="258" xr:uid="{00000000-0005-0000-0000-00008A000000}"/>
    <cellStyle name="40% - Accent2 5 2" xfId="351" xr:uid="{00000000-0005-0000-0000-00008B000000}"/>
    <cellStyle name="40% - Accent2 6" xfId="225" xr:uid="{00000000-0005-0000-0000-00008C000000}"/>
    <cellStyle name="40% - Accent2 7" xfId="323" xr:uid="{00000000-0005-0000-0000-00008D000000}"/>
    <cellStyle name="40% - Accent2 8" xfId="206" xr:uid="{00000000-0005-0000-0000-00008E000000}"/>
    <cellStyle name="40% - Accent2 9" xfId="187" xr:uid="{00000000-0005-0000-0000-00008F000000}"/>
    <cellStyle name="40% - Accent3" xfId="37" builtinId="39" customBuiltin="1"/>
    <cellStyle name="40% - Accent3 10" xfId="169" xr:uid="{00000000-0005-0000-0000-000091000000}"/>
    <cellStyle name="40% - Accent3 11" xfId="150" xr:uid="{00000000-0005-0000-0000-000092000000}"/>
    <cellStyle name="40% - Accent3 12" xfId="131" xr:uid="{00000000-0005-0000-0000-000093000000}"/>
    <cellStyle name="40% - Accent3 13" xfId="112" xr:uid="{00000000-0005-0000-0000-000094000000}"/>
    <cellStyle name="40% - Accent3 14" xfId="395" xr:uid="{00000000-0005-0000-0000-000095000000}"/>
    <cellStyle name="40% - Accent3 2" xfId="244" xr:uid="{00000000-0005-0000-0000-000096000000}"/>
    <cellStyle name="40% - Accent3 2 2" xfId="338" xr:uid="{00000000-0005-0000-0000-000097000000}"/>
    <cellStyle name="40% - Accent3 3" xfId="310" xr:uid="{00000000-0005-0000-0000-000098000000}"/>
    <cellStyle name="40% - Accent3 3 2" xfId="380" xr:uid="{00000000-0005-0000-0000-000099000000}"/>
    <cellStyle name="40% - Accent3 4" xfId="278" xr:uid="{00000000-0005-0000-0000-00009A000000}"/>
    <cellStyle name="40% - Accent3 4 2" xfId="366" xr:uid="{00000000-0005-0000-0000-00009B000000}"/>
    <cellStyle name="40% - Accent3 5" xfId="259" xr:uid="{00000000-0005-0000-0000-00009C000000}"/>
    <cellStyle name="40% - Accent3 5 2" xfId="352" xr:uid="{00000000-0005-0000-0000-00009D000000}"/>
    <cellStyle name="40% - Accent3 6" xfId="226" xr:uid="{00000000-0005-0000-0000-00009E000000}"/>
    <cellStyle name="40% - Accent3 7" xfId="324" xr:uid="{00000000-0005-0000-0000-00009F000000}"/>
    <cellStyle name="40% - Accent3 8" xfId="207" xr:uid="{00000000-0005-0000-0000-0000A0000000}"/>
    <cellStyle name="40% - Accent3 9" xfId="188" xr:uid="{00000000-0005-0000-0000-0000A1000000}"/>
    <cellStyle name="40% - Accent4" xfId="41" builtinId="43" customBuiltin="1"/>
    <cellStyle name="40% - Accent4 10" xfId="170" xr:uid="{00000000-0005-0000-0000-0000A3000000}"/>
    <cellStyle name="40% - Accent4 11" xfId="151" xr:uid="{00000000-0005-0000-0000-0000A4000000}"/>
    <cellStyle name="40% - Accent4 12" xfId="132" xr:uid="{00000000-0005-0000-0000-0000A5000000}"/>
    <cellStyle name="40% - Accent4 13" xfId="113" xr:uid="{00000000-0005-0000-0000-0000A6000000}"/>
    <cellStyle name="40% - Accent4 14" xfId="396" xr:uid="{00000000-0005-0000-0000-0000A7000000}"/>
    <cellStyle name="40% - Accent4 2" xfId="245" xr:uid="{00000000-0005-0000-0000-0000A8000000}"/>
    <cellStyle name="40% - Accent4 2 2" xfId="339" xr:uid="{00000000-0005-0000-0000-0000A9000000}"/>
    <cellStyle name="40% - Accent4 3" xfId="311" xr:uid="{00000000-0005-0000-0000-0000AA000000}"/>
    <cellStyle name="40% - Accent4 3 2" xfId="381" xr:uid="{00000000-0005-0000-0000-0000AB000000}"/>
    <cellStyle name="40% - Accent4 4" xfId="279" xr:uid="{00000000-0005-0000-0000-0000AC000000}"/>
    <cellStyle name="40% - Accent4 4 2" xfId="367" xr:uid="{00000000-0005-0000-0000-0000AD000000}"/>
    <cellStyle name="40% - Accent4 5" xfId="260" xr:uid="{00000000-0005-0000-0000-0000AE000000}"/>
    <cellStyle name="40% - Accent4 5 2" xfId="353" xr:uid="{00000000-0005-0000-0000-0000AF000000}"/>
    <cellStyle name="40% - Accent4 6" xfId="227" xr:uid="{00000000-0005-0000-0000-0000B0000000}"/>
    <cellStyle name="40% - Accent4 7" xfId="325" xr:uid="{00000000-0005-0000-0000-0000B1000000}"/>
    <cellStyle name="40% - Accent4 8" xfId="208" xr:uid="{00000000-0005-0000-0000-0000B2000000}"/>
    <cellStyle name="40% - Accent4 9" xfId="189" xr:uid="{00000000-0005-0000-0000-0000B3000000}"/>
    <cellStyle name="40% - Accent5" xfId="45" builtinId="47" customBuiltin="1"/>
    <cellStyle name="40% - Accent5 10" xfId="171" xr:uid="{00000000-0005-0000-0000-0000B5000000}"/>
    <cellStyle name="40% - Accent5 11" xfId="152" xr:uid="{00000000-0005-0000-0000-0000B6000000}"/>
    <cellStyle name="40% - Accent5 12" xfId="133" xr:uid="{00000000-0005-0000-0000-0000B7000000}"/>
    <cellStyle name="40% - Accent5 13" xfId="114" xr:uid="{00000000-0005-0000-0000-0000B8000000}"/>
    <cellStyle name="40% - Accent5 14" xfId="397" xr:uid="{00000000-0005-0000-0000-0000B9000000}"/>
    <cellStyle name="40% - Accent5 2" xfId="246" xr:uid="{00000000-0005-0000-0000-0000BA000000}"/>
    <cellStyle name="40% - Accent5 2 2" xfId="340" xr:uid="{00000000-0005-0000-0000-0000BB000000}"/>
    <cellStyle name="40% - Accent5 3" xfId="312" xr:uid="{00000000-0005-0000-0000-0000BC000000}"/>
    <cellStyle name="40% - Accent5 3 2" xfId="382" xr:uid="{00000000-0005-0000-0000-0000BD000000}"/>
    <cellStyle name="40% - Accent5 4" xfId="280" xr:uid="{00000000-0005-0000-0000-0000BE000000}"/>
    <cellStyle name="40% - Accent5 4 2" xfId="368" xr:uid="{00000000-0005-0000-0000-0000BF000000}"/>
    <cellStyle name="40% - Accent5 5" xfId="261" xr:uid="{00000000-0005-0000-0000-0000C0000000}"/>
    <cellStyle name="40% - Accent5 5 2" xfId="354" xr:uid="{00000000-0005-0000-0000-0000C1000000}"/>
    <cellStyle name="40% - Accent5 6" xfId="228" xr:uid="{00000000-0005-0000-0000-0000C2000000}"/>
    <cellStyle name="40% - Accent5 7" xfId="326" xr:uid="{00000000-0005-0000-0000-0000C3000000}"/>
    <cellStyle name="40% - Accent5 8" xfId="209" xr:uid="{00000000-0005-0000-0000-0000C4000000}"/>
    <cellStyle name="40% - Accent5 9" xfId="190" xr:uid="{00000000-0005-0000-0000-0000C5000000}"/>
    <cellStyle name="40% - Accent6" xfId="49" builtinId="51" customBuiltin="1"/>
    <cellStyle name="40% - Accent6 10" xfId="172" xr:uid="{00000000-0005-0000-0000-0000C7000000}"/>
    <cellStyle name="40% - Accent6 11" xfId="153" xr:uid="{00000000-0005-0000-0000-0000C8000000}"/>
    <cellStyle name="40% - Accent6 12" xfId="134" xr:uid="{00000000-0005-0000-0000-0000C9000000}"/>
    <cellStyle name="40% - Accent6 13" xfId="115" xr:uid="{00000000-0005-0000-0000-0000CA000000}"/>
    <cellStyle name="40% - Accent6 14" xfId="398" xr:uid="{00000000-0005-0000-0000-0000CB000000}"/>
    <cellStyle name="40% - Accent6 2" xfId="247" xr:uid="{00000000-0005-0000-0000-0000CC000000}"/>
    <cellStyle name="40% - Accent6 2 2" xfId="341" xr:uid="{00000000-0005-0000-0000-0000CD000000}"/>
    <cellStyle name="40% - Accent6 3" xfId="313" xr:uid="{00000000-0005-0000-0000-0000CE000000}"/>
    <cellStyle name="40% - Accent6 3 2" xfId="383" xr:uid="{00000000-0005-0000-0000-0000CF000000}"/>
    <cellStyle name="40% - Accent6 4" xfId="281" xr:uid="{00000000-0005-0000-0000-0000D0000000}"/>
    <cellStyle name="40% - Accent6 4 2" xfId="369" xr:uid="{00000000-0005-0000-0000-0000D1000000}"/>
    <cellStyle name="40% - Accent6 5" xfId="262" xr:uid="{00000000-0005-0000-0000-0000D2000000}"/>
    <cellStyle name="40% - Accent6 5 2" xfId="355" xr:uid="{00000000-0005-0000-0000-0000D3000000}"/>
    <cellStyle name="40% - Accent6 6" xfId="229" xr:uid="{00000000-0005-0000-0000-0000D4000000}"/>
    <cellStyle name="40% - Accent6 7" xfId="327" xr:uid="{00000000-0005-0000-0000-0000D5000000}"/>
    <cellStyle name="40% - Accent6 8" xfId="210" xr:uid="{00000000-0005-0000-0000-0000D6000000}"/>
    <cellStyle name="40% - Accent6 9" xfId="191" xr:uid="{00000000-0005-0000-0000-0000D7000000}"/>
    <cellStyle name="60% - Accent1" xfId="30" builtinId="32" customBuiltin="1"/>
    <cellStyle name="60% - Accent2" xfId="34" builtinId="36" customBuiltin="1"/>
    <cellStyle name="60% - Accent3" xfId="38" builtinId="40" customBuiltin="1"/>
    <cellStyle name="60% - Accent4" xfId="42" builtinId="44" customBuiltin="1"/>
    <cellStyle name="60% - Accent5" xfId="46" builtinId="48" customBuiltin="1"/>
    <cellStyle name="60% - Accent6" xfId="50" builtinId="52" customBuiltin="1"/>
    <cellStyle name="Accent1" xfId="27" builtinId="29" customBuiltin="1"/>
    <cellStyle name="Accent2" xfId="31" builtinId="33" customBuiltin="1"/>
    <cellStyle name="Accent3" xfId="35" builtinId="37" customBuiltin="1"/>
    <cellStyle name="Accent4" xfId="39" builtinId="41" customBuiltin="1"/>
    <cellStyle name="Accent5" xfId="43" builtinId="45" customBuiltin="1"/>
    <cellStyle name="Accent6" xfId="47" builtinId="49" customBuiltin="1"/>
    <cellStyle name="Bad" xfId="17" builtinId="27" customBuiltin="1"/>
    <cellStyle name="Calculation" xfId="21" builtinId="22" customBuiltin="1"/>
    <cellStyle name="Check Cell" xfId="23" builtinId="23" customBuiltin="1"/>
    <cellStyle name="Explanatory Text" xfId="25" builtinId="53" customBuiltin="1"/>
    <cellStyle name="Good" xfId="16" builtinId="26" customBuiltin="1"/>
    <cellStyle name="H1" xfId="2" xr:uid="{00000000-0005-0000-0000-0000E9000000}"/>
    <cellStyle name="H2" xfId="3" xr:uid="{00000000-0005-0000-0000-0000EA000000}"/>
    <cellStyle name="Heading 1" xfId="12" builtinId="16" customBuiltin="1"/>
    <cellStyle name="Heading 2" xfId="13" builtinId="17" customBuiltin="1"/>
    <cellStyle name="Heading 3" xfId="14" builtinId="18" customBuiltin="1"/>
    <cellStyle name="Heading 4" xfId="15" builtinId="19" customBuiltin="1"/>
    <cellStyle name="IndentedPlain" xfId="4" xr:uid="{00000000-0005-0000-0000-0000EF000000}"/>
    <cellStyle name="IndentedPlain 2" xfId="51" xr:uid="{00000000-0005-0000-0000-0000F0000000}"/>
    <cellStyle name="IndentedPlain 2 10" xfId="282" xr:uid="{00000000-0005-0000-0000-0000F1000000}"/>
    <cellStyle name="IndentedPlain 2 11" xfId="263" xr:uid="{00000000-0005-0000-0000-0000F2000000}"/>
    <cellStyle name="IndentedPlain 2 12" xfId="230" xr:uid="{00000000-0005-0000-0000-0000F3000000}"/>
    <cellStyle name="IndentedPlain 2 13" xfId="211" xr:uid="{00000000-0005-0000-0000-0000F4000000}"/>
    <cellStyle name="IndentedPlain 2 14" xfId="192" xr:uid="{00000000-0005-0000-0000-0000F5000000}"/>
    <cellStyle name="IndentedPlain 2 15" xfId="173" xr:uid="{00000000-0005-0000-0000-0000F6000000}"/>
    <cellStyle name="IndentedPlain 2 16" xfId="154" xr:uid="{00000000-0005-0000-0000-0000F7000000}"/>
    <cellStyle name="IndentedPlain 2 17" xfId="135" xr:uid="{00000000-0005-0000-0000-0000F8000000}"/>
    <cellStyle name="IndentedPlain 2 18" xfId="116" xr:uid="{00000000-0005-0000-0000-0000F9000000}"/>
    <cellStyle name="IndentedPlain 2 19" xfId="399" xr:uid="{00000000-0005-0000-0000-0000FA000000}"/>
    <cellStyle name="IndentedPlain 2 2" xfId="52" xr:uid="{00000000-0005-0000-0000-0000FB000000}"/>
    <cellStyle name="IndentedPlain 2 3" xfId="64" xr:uid="{00000000-0005-0000-0000-0000FC000000}"/>
    <cellStyle name="IndentedPlain 2 4" xfId="65" xr:uid="{00000000-0005-0000-0000-0000FD000000}"/>
    <cellStyle name="IndentedPlain 2 5" xfId="66" xr:uid="{00000000-0005-0000-0000-0000FE000000}"/>
    <cellStyle name="IndentedPlain 2 6" xfId="89" xr:uid="{00000000-0005-0000-0000-0000FF000000}"/>
    <cellStyle name="IndentedPlain 2 7" xfId="288" xr:uid="{00000000-0005-0000-0000-000000010000}"/>
    <cellStyle name="IndentedPlain 2 8" xfId="289" xr:uid="{00000000-0005-0000-0000-000001010000}"/>
    <cellStyle name="IndentedPlain 2 9" xfId="287" xr:uid="{00000000-0005-0000-0000-000002010000}"/>
    <cellStyle name="IndentedPlain 3" xfId="53" xr:uid="{00000000-0005-0000-0000-000003010000}"/>
    <cellStyle name="IndentedPlain 4" xfId="67" xr:uid="{00000000-0005-0000-0000-000004010000}"/>
    <cellStyle name="IndentedPlain 5" xfId="68" xr:uid="{00000000-0005-0000-0000-000005010000}"/>
    <cellStyle name="IndentedPlain 6" xfId="69" xr:uid="{00000000-0005-0000-0000-000006010000}"/>
    <cellStyle name="IndentedPlain 6 2" xfId="90" xr:uid="{00000000-0005-0000-0000-000007010000}"/>
    <cellStyle name="IndentedPlain 6 2 2" xfId="407" xr:uid="{00000000-0005-0000-0000-000008010000}"/>
    <cellStyle name="IndentedPlain 6 3" xfId="97" xr:uid="{00000000-0005-0000-0000-000009010000}"/>
    <cellStyle name="IndentedPlain 7" xfId="63" xr:uid="{00000000-0005-0000-0000-00000A010000}"/>
    <cellStyle name="IndentedPlain 7 2" xfId="88" xr:uid="{00000000-0005-0000-0000-00000B010000}"/>
    <cellStyle name="IndentedPlain 7 2 2" xfId="406" xr:uid="{00000000-0005-0000-0000-00000C010000}"/>
    <cellStyle name="IndentedPlain 7 3" xfId="98" xr:uid="{00000000-0005-0000-0000-00000D010000}"/>
    <cellStyle name="IndentedPlain 8" xfId="85" xr:uid="{00000000-0005-0000-0000-00000E010000}"/>
    <cellStyle name="IndentedPlain 8 2" xfId="290" xr:uid="{00000000-0005-0000-0000-00000F010000}"/>
    <cellStyle name="IndentedPlain 9" xfId="291" xr:uid="{00000000-0005-0000-0000-000010010000}"/>
    <cellStyle name="Input" xfId="19" builtinId="20" customBuiltin="1"/>
    <cellStyle name="Linked Cell" xfId="22" builtinId="24" customBuiltin="1"/>
    <cellStyle name="Neutral" xfId="18" builtinId="28" customBuiltin="1"/>
    <cellStyle name="Normal" xfId="0" builtinId="0"/>
    <cellStyle name="Normal 10" xfId="160" xr:uid="{00000000-0005-0000-0000-000015010000}"/>
    <cellStyle name="Normal 11" xfId="141" xr:uid="{00000000-0005-0000-0000-000016010000}"/>
    <cellStyle name="Normal 12" xfId="122" xr:uid="{00000000-0005-0000-0000-000017010000}"/>
    <cellStyle name="Normal 13" xfId="103" xr:uid="{00000000-0005-0000-0000-000018010000}"/>
    <cellStyle name="Normal 14" xfId="386" xr:uid="{00000000-0005-0000-0000-000019010000}"/>
    <cellStyle name="Normal 15" xfId="412" xr:uid="{00000000-0005-0000-0000-00001A010000}"/>
    <cellStyle name="Normal 15 2" xfId="413" xr:uid="{00000000-0005-0000-0000-00001B010000}"/>
    <cellStyle name="Normal 16" xfId="414" xr:uid="{00000000-0005-0000-0000-00001C010000}"/>
    <cellStyle name="Normal 16 2" xfId="420" xr:uid="{00000000-0005-0000-0000-00001D010000}"/>
    <cellStyle name="Normal 17" xfId="415" xr:uid="{00000000-0005-0000-0000-00001E010000}"/>
    <cellStyle name="Normal 17 2" xfId="421" xr:uid="{00000000-0005-0000-0000-00001F010000}"/>
    <cellStyle name="Normal 18" xfId="416" xr:uid="{00000000-0005-0000-0000-000020010000}"/>
    <cellStyle name="Normal 18 2" xfId="422" xr:uid="{00000000-0005-0000-0000-000021010000}"/>
    <cellStyle name="Normal 19" xfId="417" xr:uid="{00000000-0005-0000-0000-000022010000}"/>
    <cellStyle name="Normal 19 2" xfId="423" xr:uid="{00000000-0005-0000-0000-000023010000}"/>
    <cellStyle name="Normal 2" xfId="5" xr:uid="{00000000-0005-0000-0000-000024010000}"/>
    <cellStyle name="Normal 2 10" xfId="136" xr:uid="{00000000-0005-0000-0000-000025010000}"/>
    <cellStyle name="Normal 2 11" xfId="117" xr:uid="{00000000-0005-0000-0000-000026010000}"/>
    <cellStyle name="Normal 2 12" xfId="400" xr:uid="{00000000-0005-0000-0000-000027010000}"/>
    <cellStyle name="Normal 2 13" xfId="427" xr:uid="{00000000-0005-0000-0000-000028010000}"/>
    <cellStyle name="Normal 2 2" xfId="54" xr:uid="{00000000-0005-0000-0000-000029010000}"/>
    <cellStyle name="Normal 2 3" xfId="248" xr:uid="{00000000-0005-0000-0000-00002A010000}"/>
    <cellStyle name="Normal 2 4" xfId="264" xr:uid="{00000000-0005-0000-0000-00002B010000}"/>
    <cellStyle name="Normal 2 5" xfId="231" xr:uid="{00000000-0005-0000-0000-00002C010000}"/>
    <cellStyle name="Normal 2 6" xfId="212" xr:uid="{00000000-0005-0000-0000-00002D010000}"/>
    <cellStyle name="Normal 2 7" xfId="193" xr:uid="{00000000-0005-0000-0000-00002E010000}"/>
    <cellStyle name="Normal 2 8" xfId="174" xr:uid="{00000000-0005-0000-0000-00002F010000}"/>
    <cellStyle name="Normal 2 9" xfId="155" xr:uid="{00000000-0005-0000-0000-000030010000}"/>
    <cellStyle name="Normal 20" xfId="418" xr:uid="{00000000-0005-0000-0000-000031010000}"/>
    <cellStyle name="Normal 20 2" xfId="428" xr:uid="{00000000-0005-0000-0000-000032010000}"/>
    <cellStyle name="Normal 21" xfId="424" xr:uid="{00000000-0005-0000-0000-000033010000}"/>
    <cellStyle name="Normal 22" xfId="425" xr:uid="{00000000-0005-0000-0000-000034010000}"/>
    <cellStyle name="Normal 23" xfId="429" xr:uid="{00000000-0005-0000-0000-000035010000}"/>
    <cellStyle name="Normal 3" xfId="6" xr:uid="{00000000-0005-0000-0000-000036010000}"/>
    <cellStyle name="Normal 3 10" xfId="175" xr:uid="{00000000-0005-0000-0000-000037010000}"/>
    <cellStyle name="Normal 3 11" xfId="156" xr:uid="{00000000-0005-0000-0000-000038010000}"/>
    <cellStyle name="Normal 3 12" xfId="137" xr:uid="{00000000-0005-0000-0000-000039010000}"/>
    <cellStyle name="Normal 3 13" xfId="118" xr:uid="{00000000-0005-0000-0000-00003A010000}"/>
    <cellStyle name="Normal 3 14" xfId="401" xr:uid="{00000000-0005-0000-0000-00003B010000}"/>
    <cellStyle name="Normal 3 15" xfId="405" xr:uid="{00000000-0005-0000-0000-00003C010000}"/>
    <cellStyle name="Normal 3 2" xfId="55" xr:uid="{00000000-0005-0000-0000-00003D010000}"/>
    <cellStyle name="Normal 3 2 2" xfId="342" xr:uid="{00000000-0005-0000-0000-00003E010000}"/>
    <cellStyle name="Normal 3 3" xfId="314" xr:uid="{00000000-0005-0000-0000-00003F010000}"/>
    <cellStyle name="Normal 3 3 2" xfId="384" xr:uid="{00000000-0005-0000-0000-000040010000}"/>
    <cellStyle name="Normal 3 4" xfId="283" xr:uid="{00000000-0005-0000-0000-000041010000}"/>
    <cellStyle name="Normal 3 4 2" xfId="370" xr:uid="{00000000-0005-0000-0000-000042010000}"/>
    <cellStyle name="Normal 3 5" xfId="265" xr:uid="{00000000-0005-0000-0000-000043010000}"/>
    <cellStyle name="Normal 3 5 2" xfId="356" xr:uid="{00000000-0005-0000-0000-000044010000}"/>
    <cellStyle name="Normal 3 6" xfId="232" xr:uid="{00000000-0005-0000-0000-000045010000}"/>
    <cellStyle name="Normal 3 7" xfId="328" xr:uid="{00000000-0005-0000-0000-000046010000}"/>
    <cellStyle name="Normal 3 8" xfId="213" xr:uid="{00000000-0005-0000-0000-000047010000}"/>
    <cellStyle name="Normal 3 9" xfId="194" xr:uid="{00000000-0005-0000-0000-000048010000}"/>
    <cellStyle name="Normal 4" xfId="1" xr:uid="{00000000-0005-0000-0000-000049010000}"/>
    <cellStyle name="Normal 5" xfId="62" xr:uid="{00000000-0005-0000-0000-00004A010000}"/>
    <cellStyle name="Normal 5 2" xfId="269" xr:uid="{00000000-0005-0000-0000-00004B010000}"/>
    <cellStyle name="Normal 6" xfId="84" xr:uid="{00000000-0005-0000-0000-00004C010000}"/>
    <cellStyle name="Normal 6 2" xfId="250" xr:uid="{00000000-0005-0000-0000-00004D010000}"/>
    <cellStyle name="Normal 6 3" xfId="419" xr:uid="{00000000-0005-0000-0000-00004E010000}"/>
    <cellStyle name="Normal 7" xfId="217" xr:uid="{00000000-0005-0000-0000-00004F010000}"/>
    <cellStyle name="Normal 8" xfId="198" xr:uid="{00000000-0005-0000-0000-000050010000}"/>
    <cellStyle name="Normal 9" xfId="179" xr:uid="{00000000-0005-0000-0000-000051010000}"/>
    <cellStyle name="Normal_TemplateDownload" xfId="7" xr:uid="{00000000-0005-0000-0000-000052010000}"/>
    <cellStyle name="Note 2" xfId="56" xr:uid="{00000000-0005-0000-0000-000053010000}"/>
    <cellStyle name="Note 2 10" xfId="176" xr:uid="{00000000-0005-0000-0000-000054010000}"/>
    <cellStyle name="Note 2 11" xfId="157" xr:uid="{00000000-0005-0000-0000-000055010000}"/>
    <cellStyle name="Note 2 12" xfId="138" xr:uid="{00000000-0005-0000-0000-000056010000}"/>
    <cellStyle name="Note 2 13" xfId="119" xr:uid="{00000000-0005-0000-0000-000057010000}"/>
    <cellStyle name="Note 2 14" xfId="402" xr:uid="{00000000-0005-0000-0000-000058010000}"/>
    <cellStyle name="Note 2 2" xfId="249" xr:uid="{00000000-0005-0000-0000-000059010000}"/>
    <cellStyle name="Note 2 2 2" xfId="343" xr:uid="{00000000-0005-0000-0000-00005A010000}"/>
    <cellStyle name="Note 2 3" xfId="315" xr:uid="{00000000-0005-0000-0000-00005B010000}"/>
    <cellStyle name="Note 2 3 2" xfId="385" xr:uid="{00000000-0005-0000-0000-00005C010000}"/>
    <cellStyle name="Note 2 4" xfId="284" xr:uid="{00000000-0005-0000-0000-00005D010000}"/>
    <cellStyle name="Note 2 4 2" xfId="371" xr:uid="{00000000-0005-0000-0000-00005E010000}"/>
    <cellStyle name="Note 2 5" xfId="266" xr:uid="{00000000-0005-0000-0000-00005F010000}"/>
    <cellStyle name="Note 2 5 2" xfId="357" xr:uid="{00000000-0005-0000-0000-000060010000}"/>
    <cellStyle name="Note 2 6" xfId="233" xr:uid="{00000000-0005-0000-0000-000061010000}"/>
    <cellStyle name="Note 2 7" xfId="329" xr:uid="{00000000-0005-0000-0000-000062010000}"/>
    <cellStyle name="Note 2 8" xfId="214" xr:uid="{00000000-0005-0000-0000-000063010000}"/>
    <cellStyle name="Note 2 9" xfId="195" xr:uid="{00000000-0005-0000-0000-000064010000}"/>
    <cellStyle name="Output" xfId="20" builtinId="21" customBuiltin="1"/>
    <cellStyle name="Per cent" xfId="10" builtinId="5"/>
    <cellStyle name="Percent 10" xfId="426" xr:uid="{00000000-0005-0000-0000-000067010000}"/>
    <cellStyle name="Percent 2" xfId="8" xr:uid="{00000000-0005-0000-0000-000068010000}"/>
    <cellStyle name="Percent 2 10" xfId="285" xr:uid="{00000000-0005-0000-0000-000069010000}"/>
    <cellStyle name="Percent 2 11" xfId="267" xr:uid="{00000000-0005-0000-0000-00006A010000}"/>
    <cellStyle name="Percent 2 12" xfId="234" xr:uid="{00000000-0005-0000-0000-00006B010000}"/>
    <cellStyle name="Percent 2 13" xfId="215" xr:uid="{00000000-0005-0000-0000-00006C010000}"/>
    <cellStyle name="Percent 2 14" xfId="196" xr:uid="{00000000-0005-0000-0000-00006D010000}"/>
    <cellStyle name="Percent 2 15" xfId="177" xr:uid="{00000000-0005-0000-0000-00006E010000}"/>
    <cellStyle name="Percent 2 16" xfId="158" xr:uid="{00000000-0005-0000-0000-00006F010000}"/>
    <cellStyle name="Percent 2 17" xfId="139" xr:uid="{00000000-0005-0000-0000-000070010000}"/>
    <cellStyle name="Percent 2 18" xfId="120" xr:uid="{00000000-0005-0000-0000-000071010000}"/>
    <cellStyle name="Percent 2 19" xfId="403" xr:uid="{00000000-0005-0000-0000-000072010000}"/>
    <cellStyle name="Percent 2 2" xfId="57" xr:uid="{00000000-0005-0000-0000-000073010000}"/>
    <cellStyle name="Percent 2 3" xfId="71" xr:uid="{00000000-0005-0000-0000-000074010000}"/>
    <cellStyle name="Percent 2 4" xfId="72" xr:uid="{00000000-0005-0000-0000-000075010000}"/>
    <cellStyle name="Percent 2 5" xfId="73" xr:uid="{00000000-0005-0000-0000-000076010000}"/>
    <cellStyle name="Percent 2 6" xfId="92" xr:uid="{00000000-0005-0000-0000-000077010000}"/>
    <cellStyle name="Percent 2 7" xfId="293" xr:uid="{00000000-0005-0000-0000-000078010000}"/>
    <cellStyle name="Percent 2 8" xfId="294" xr:uid="{00000000-0005-0000-0000-000079010000}"/>
    <cellStyle name="Percent 2 9" xfId="292" xr:uid="{00000000-0005-0000-0000-00007A010000}"/>
    <cellStyle name="Percent 3" xfId="58" xr:uid="{00000000-0005-0000-0000-00007B010000}"/>
    <cellStyle name="Percent 4" xfId="74" xr:uid="{00000000-0005-0000-0000-00007C010000}"/>
    <cellStyle name="Percent 5" xfId="75" xr:uid="{00000000-0005-0000-0000-00007D010000}"/>
    <cellStyle name="Percent 6" xfId="76" xr:uid="{00000000-0005-0000-0000-00007E010000}"/>
    <cellStyle name="Percent 6 2" xfId="93" xr:uid="{00000000-0005-0000-0000-00007F010000}"/>
    <cellStyle name="Percent 6 2 2" xfId="409" xr:uid="{00000000-0005-0000-0000-000080010000}"/>
    <cellStyle name="Percent 6 3" xfId="99" xr:uid="{00000000-0005-0000-0000-000081010000}"/>
    <cellStyle name="Percent 7" xfId="70" xr:uid="{00000000-0005-0000-0000-000082010000}"/>
    <cellStyle name="Percent 7 2" xfId="91" xr:uid="{00000000-0005-0000-0000-000083010000}"/>
    <cellStyle name="Percent 7 2 2" xfId="408" xr:uid="{00000000-0005-0000-0000-000084010000}"/>
    <cellStyle name="Percent 7 3" xfId="100" xr:uid="{00000000-0005-0000-0000-000085010000}"/>
    <cellStyle name="Percent 8" xfId="86" xr:uid="{00000000-0005-0000-0000-000086010000}"/>
    <cellStyle name="Percent 8 2" xfId="295" xr:uid="{00000000-0005-0000-0000-000087010000}"/>
    <cellStyle name="Percent 9" xfId="296" xr:uid="{00000000-0005-0000-0000-000088010000}"/>
    <cellStyle name="Plain" xfId="9" xr:uid="{00000000-0005-0000-0000-000089010000}"/>
    <cellStyle name="Plain 2" xfId="59" xr:uid="{00000000-0005-0000-0000-00008A010000}"/>
    <cellStyle name="Plain 2 10" xfId="286" xr:uid="{00000000-0005-0000-0000-00008B010000}"/>
    <cellStyle name="Plain 2 11" xfId="268" xr:uid="{00000000-0005-0000-0000-00008C010000}"/>
    <cellStyle name="Plain 2 12" xfId="235" xr:uid="{00000000-0005-0000-0000-00008D010000}"/>
    <cellStyle name="Plain 2 13" xfId="216" xr:uid="{00000000-0005-0000-0000-00008E010000}"/>
    <cellStyle name="Plain 2 14" xfId="197" xr:uid="{00000000-0005-0000-0000-00008F010000}"/>
    <cellStyle name="Plain 2 15" xfId="178" xr:uid="{00000000-0005-0000-0000-000090010000}"/>
    <cellStyle name="Plain 2 16" xfId="159" xr:uid="{00000000-0005-0000-0000-000091010000}"/>
    <cellStyle name="Plain 2 17" xfId="140" xr:uid="{00000000-0005-0000-0000-000092010000}"/>
    <cellStyle name="Plain 2 18" xfId="121" xr:uid="{00000000-0005-0000-0000-000093010000}"/>
    <cellStyle name="Plain 2 19" xfId="404" xr:uid="{00000000-0005-0000-0000-000094010000}"/>
    <cellStyle name="Plain 2 2" xfId="60" xr:uid="{00000000-0005-0000-0000-000095010000}"/>
    <cellStyle name="Plain 2 3" xfId="78" xr:uid="{00000000-0005-0000-0000-000096010000}"/>
    <cellStyle name="Plain 2 4" xfId="79" xr:uid="{00000000-0005-0000-0000-000097010000}"/>
    <cellStyle name="Plain 2 5" xfId="80" xr:uid="{00000000-0005-0000-0000-000098010000}"/>
    <cellStyle name="Plain 2 6" xfId="95" xr:uid="{00000000-0005-0000-0000-000099010000}"/>
    <cellStyle name="Plain 2 7" xfId="298" xr:uid="{00000000-0005-0000-0000-00009A010000}"/>
    <cellStyle name="Plain 2 8" xfId="299" xr:uid="{00000000-0005-0000-0000-00009B010000}"/>
    <cellStyle name="Plain 2 9" xfId="297" xr:uid="{00000000-0005-0000-0000-00009C010000}"/>
    <cellStyle name="Plain 3" xfId="61" xr:uid="{00000000-0005-0000-0000-00009D010000}"/>
    <cellStyle name="Plain 4" xfId="81" xr:uid="{00000000-0005-0000-0000-00009E010000}"/>
    <cellStyle name="Plain 5" xfId="82" xr:uid="{00000000-0005-0000-0000-00009F010000}"/>
    <cellStyle name="Plain 6" xfId="83" xr:uid="{00000000-0005-0000-0000-0000A0010000}"/>
    <cellStyle name="Plain 6 2" xfId="96" xr:uid="{00000000-0005-0000-0000-0000A1010000}"/>
    <cellStyle name="Plain 6 2 2" xfId="411" xr:uid="{00000000-0005-0000-0000-0000A2010000}"/>
    <cellStyle name="Plain 6 3" xfId="101" xr:uid="{00000000-0005-0000-0000-0000A3010000}"/>
    <cellStyle name="Plain 7" xfId="77" xr:uid="{00000000-0005-0000-0000-0000A4010000}"/>
    <cellStyle name="Plain 7 2" xfId="94" xr:uid="{00000000-0005-0000-0000-0000A5010000}"/>
    <cellStyle name="Plain 7 2 2" xfId="410" xr:uid="{00000000-0005-0000-0000-0000A6010000}"/>
    <cellStyle name="Plain 7 3" xfId="102" xr:uid="{00000000-0005-0000-0000-0000A7010000}"/>
    <cellStyle name="Plain 8" xfId="87" xr:uid="{00000000-0005-0000-0000-0000A8010000}"/>
    <cellStyle name="Plain 8 2" xfId="300" xr:uid="{00000000-0005-0000-0000-0000A9010000}"/>
    <cellStyle name="Plain 9" xfId="301" xr:uid="{00000000-0005-0000-0000-0000AA010000}"/>
    <cellStyle name="Title" xfId="11" builtinId="15" customBuiltin="1"/>
    <cellStyle name="Total" xfId="26" builtinId="25" customBuiltin="1"/>
    <cellStyle name="Warning Text" xfId="24" builtinId="11" customBuiltin="1"/>
  </cellStyles>
  <dxfs count="86"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indexed="10"/>
        </patternFill>
      </fill>
    </dxf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numFmt numFmtId="2" formatCode="0.00"/>
    </dxf>
  </dxfs>
  <tableStyles count="1" defaultTableStyle="TableStyleMedium2" defaultPivotStyle="PivotStyleLight16">
    <tableStyle name="Invisible" pivot="0" table="0" count="0" xr9:uid="{701AFF06-773A-4967-8867-3058AB61DCDC}"/>
  </tableStyles>
  <colors>
    <mruColors>
      <color rgb="FFC5D5C9"/>
      <color rgb="FFFFFF99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Acute Stroke Unit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'summary graphs '!$A$12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'!$B$11:$AI$11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'!$B$12:$AI$12</c:f>
              <c:numCache>
                <c:formatCode>0%</c:formatCode>
                <c:ptCount val="13"/>
                <c:pt idx="0">
                  <c:v>0.85299999999999998</c:v>
                </c:pt>
                <c:pt idx="1">
                  <c:v>0.85399999999999998</c:v>
                </c:pt>
                <c:pt idx="2">
                  <c:v>0.86899999999999999</c:v>
                </c:pt>
                <c:pt idx="3">
                  <c:v>0.83499999999999996</c:v>
                </c:pt>
                <c:pt idx="4">
                  <c:v>0.85</c:v>
                </c:pt>
                <c:pt idx="5">
                  <c:v>0.87</c:v>
                </c:pt>
                <c:pt idx="6">
                  <c:v>0.876</c:v>
                </c:pt>
                <c:pt idx="7">
                  <c:v>0.86</c:v>
                </c:pt>
                <c:pt idx="8">
                  <c:v>0.89700000000000002</c:v>
                </c:pt>
                <c:pt idx="9">
                  <c:v>0.86399999999999999</c:v>
                </c:pt>
                <c:pt idx="10">
                  <c:v>0.89100000000000001</c:v>
                </c:pt>
                <c:pt idx="11">
                  <c:v>0.79300000000000004</c:v>
                </c:pt>
                <c:pt idx="12">
                  <c:v>0.83099999999999996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C2-407A-A59C-26719DE38719}"/>
            </c:ext>
          </c:extLst>
        </c:ser>
        <c:ser>
          <c:idx val="1"/>
          <c:order val="1"/>
          <c:tx>
            <c:strRef>
              <c:f>'summary graphs '!$A$13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'!$B$11:$AI$11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'!$B$13:$AI$13</c:f>
              <c:numCache>
                <c:formatCode>0%</c:formatCode>
                <c:ptCount val="13"/>
                <c:pt idx="0">
                  <c:v>0.95799999999999996</c:v>
                </c:pt>
                <c:pt idx="1">
                  <c:v>0.90700000000000003</c:v>
                </c:pt>
                <c:pt idx="2">
                  <c:v>0.88</c:v>
                </c:pt>
                <c:pt idx="3">
                  <c:v>0.96299999999999997</c:v>
                </c:pt>
                <c:pt idx="4">
                  <c:v>1.0109999999999999</c:v>
                </c:pt>
                <c:pt idx="5">
                  <c:v>0.90900000000000003</c:v>
                </c:pt>
                <c:pt idx="6">
                  <c:v>0.91900000000000004</c:v>
                </c:pt>
                <c:pt idx="7">
                  <c:v>0.86699999999999999</c:v>
                </c:pt>
                <c:pt idx="8">
                  <c:v>0.89800000000000002</c:v>
                </c:pt>
                <c:pt idx="9">
                  <c:v>0.86399999999999999</c:v>
                </c:pt>
                <c:pt idx="10">
                  <c:v>0.88500000000000001</c:v>
                </c:pt>
                <c:pt idx="11">
                  <c:v>0.87</c:v>
                </c:pt>
                <c:pt idx="12">
                  <c:v>0.83899999999999997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0C2-407A-A59C-26719DE38719}"/>
            </c:ext>
          </c:extLst>
        </c:ser>
        <c:ser>
          <c:idx val="2"/>
          <c:order val="2"/>
          <c:tx>
            <c:strRef>
              <c:f>'summary graphs '!$A$14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'!$B$11:$AI$11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'!$B$14:$AI$14</c:f>
              <c:numCache>
                <c:formatCode>0%</c:formatCode>
                <c:ptCount val="13"/>
                <c:pt idx="0">
                  <c:v>0.91100000000000003</c:v>
                </c:pt>
                <c:pt idx="1">
                  <c:v>0.90100000000000002</c:v>
                </c:pt>
                <c:pt idx="2">
                  <c:v>0.85899999999999999</c:v>
                </c:pt>
                <c:pt idx="3">
                  <c:v>0.91400000000000003</c:v>
                </c:pt>
                <c:pt idx="4">
                  <c:v>0.90500000000000003</c:v>
                </c:pt>
                <c:pt idx="5">
                  <c:v>0.88700000000000001</c:v>
                </c:pt>
                <c:pt idx="6">
                  <c:v>0.93300000000000005</c:v>
                </c:pt>
                <c:pt idx="7">
                  <c:v>0.90600000000000003</c:v>
                </c:pt>
                <c:pt idx="8">
                  <c:v>0.88700000000000001</c:v>
                </c:pt>
                <c:pt idx="9">
                  <c:v>0.80800000000000005</c:v>
                </c:pt>
                <c:pt idx="10">
                  <c:v>0.93700000000000006</c:v>
                </c:pt>
                <c:pt idx="11">
                  <c:v>0.873</c:v>
                </c:pt>
                <c:pt idx="12">
                  <c:v>0.88700000000000001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0C2-407A-A59C-26719DE38719}"/>
            </c:ext>
          </c:extLst>
        </c:ser>
        <c:ser>
          <c:idx val="3"/>
          <c:order val="3"/>
          <c:tx>
            <c:strRef>
              <c:f>'summary graphs '!$A$15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'!$B$11:$AI$11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'!$B$15:$AI$15</c:f>
              <c:numCache>
                <c:formatCode>0%</c:formatCode>
                <c:ptCount val="13"/>
                <c:pt idx="0">
                  <c:v>1.1040000000000001</c:v>
                </c:pt>
                <c:pt idx="1">
                  <c:v>1</c:v>
                </c:pt>
                <c:pt idx="2">
                  <c:v>0.999</c:v>
                </c:pt>
                <c:pt idx="3">
                  <c:v>0.91500000000000004</c:v>
                </c:pt>
                <c:pt idx="4">
                  <c:v>1.236</c:v>
                </c:pt>
                <c:pt idx="5">
                  <c:v>1.214</c:v>
                </c:pt>
                <c:pt idx="6">
                  <c:v>1.2170000000000001</c:v>
                </c:pt>
                <c:pt idx="7">
                  <c:v>1.2070000000000001</c:v>
                </c:pt>
                <c:pt idx="8">
                  <c:v>1.268</c:v>
                </c:pt>
                <c:pt idx="9">
                  <c:v>1.0669999999999999</c:v>
                </c:pt>
                <c:pt idx="10">
                  <c:v>1.1100000000000001</c:v>
                </c:pt>
                <c:pt idx="11">
                  <c:v>1.167</c:v>
                </c:pt>
                <c:pt idx="12">
                  <c:v>1.1890000000000001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0C2-407A-A59C-26719DE387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1095808"/>
        <c:axId val="221097344"/>
      </c:lineChart>
      <c:dateAx>
        <c:axId val="2210958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21097344"/>
        <c:crosses val="autoZero"/>
        <c:auto val="1"/>
        <c:lblOffset val="100"/>
        <c:baseTimeUnit val="months"/>
      </c:dateAx>
      <c:valAx>
        <c:axId val="221097344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21095808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Haygarth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6130779321042"/>
          <c:y val="0.11360862673235021"/>
          <c:w val="0.50443176348957341"/>
          <c:h val="0.68009944297334346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'!$A$84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'!$B$83:$AI$83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'!$B$84:$AI$84</c:f>
              <c:numCache>
                <c:formatCode>0%</c:formatCode>
                <c:ptCount val="13"/>
                <c:pt idx="0">
                  <c:v>0.95299999999999996</c:v>
                </c:pt>
                <c:pt idx="1">
                  <c:v>0.94199999999999995</c:v>
                </c:pt>
                <c:pt idx="2">
                  <c:v>0.98899999999999999</c:v>
                </c:pt>
                <c:pt idx="3">
                  <c:v>0.88200000000000001</c:v>
                </c:pt>
                <c:pt idx="4">
                  <c:v>0.97299999999999998</c:v>
                </c:pt>
                <c:pt idx="5">
                  <c:v>1.081</c:v>
                </c:pt>
                <c:pt idx="6">
                  <c:v>0.996</c:v>
                </c:pt>
                <c:pt idx="7">
                  <c:v>0.95299999999999996</c:v>
                </c:pt>
                <c:pt idx="8">
                  <c:v>0.92900000000000005</c:v>
                </c:pt>
                <c:pt idx="9">
                  <c:v>0.85099999999999998</c:v>
                </c:pt>
                <c:pt idx="10">
                  <c:v>0.86199999999999999</c:v>
                </c:pt>
                <c:pt idx="11">
                  <c:v>0.66500000000000004</c:v>
                </c:pt>
                <c:pt idx="12">
                  <c:v>0.64200000000000002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219-4E11-A1D1-B75F38EB9005}"/>
            </c:ext>
          </c:extLst>
        </c:ser>
        <c:ser>
          <c:idx val="1"/>
          <c:order val="1"/>
          <c:tx>
            <c:strRef>
              <c:f>'summary graphs '!$A$85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'!$B$83:$AI$83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'!$B$85:$AI$85</c:f>
              <c:numCache>
                <c:formatCode>0%</c:formatCode>
                <c:ptCount val="13"/>
                <c:pt idx="0">
                  <c:v>0.95899999999999996</c:v>
                </c:pt>
                <c:pt idx="1">
                  <c:v>0.96199999999999997</c:v>
                </c:pt>
                <c:pt idx="2">
                  <c:v>1.048</c:v>
                </c:pt>
                <c:pt idx="3">
                  <c:v>1.0640000000000001</c:v>
                </c:pt>
                <c:pt idx="4">
                  <c:v>1.0069999999999999</c:v>
                </c:pt>
                <c:pt idx="5">
                  <c:v>1.087</c:v>
                </c:pt>
                <c:pt idx="6">
                  <c:v>0.94099999999999995</c:v>
                </c:pt>
                <c:pt idx="7">
                  <c:v>1.111</c:v>
                </c:pt>
                <c:pt idx="8">
                  <c:v>1.08</c:v>
                </c:pt>
                <c:pt idx="9">
                  <c:v>1.0069999999999999</c:v>
                </c:pt>
                <c:pt idx="10">
                  <c:v>0.93300000000000005</c:v>
                </c:pt>
                <c:pt idx="11">
                  <c:v>0.90600000000000003</c:v>
                </c:pt>
                <c:pt idx="12">
                  <c:v>0.70099999999999996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219-4E11-A1D1-B75F38EB9005}"/>
            </c:ext>
          </c:extLst>
        </c:ser>
        <c:ser>
          <c:idx val="2"/>
          <c:order val="2"/>
          <c:tx>
            <c:strRef>
              <c:f>'summary graphs '!$A$86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'!$B$83:$AI$83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'!$B$86:$AI$86</c:f>
              <c:numCache>
                <c:formatCode>0%</c:formatCode>
                <c:ptCount val="13"/>
                <c:pt idx="0">
                  <c:v>0.98399999999999999</c:v>
                </c:pt>
                <c:pt idx="1">
                  <c:v>0.99199999999999999</c:v>
                </c:pt>
                <c:pt idx="2">
                  <c:v>0.98299999999999998</c:v>
                </c:pt>
                <c:pt idx="3">
                  <c:v>1.002</c:v>
                </c:pt>
                <c:pt idx="4">
                  <c:v>0.96699999999999997</c:v>
                </c:pt>
                <c:pt idx="5">
                  <c:v>1</c:v>
                </c:pt>
                <c:pt idx="6">
                  <c:v>1.0129999999999999</c:v>
                </c:pt>
                <c:pt idx="7">
                  <c:v>0.98299999999999998</c:v>
                </c:pt>
                <c:pt idx="8">
                  <c:v>1</c:v>
                </c:pt>
                <c:pt idx="9">
                  <c:v>0.96699999999999997</c:v>
                </c:pt>
                <c:pt idx="10">
                  <c:v>0.92700000000000005</c:v>
                </c:pt>
                <c:pt idx="11">
                  <c:v>0.78200000000000003</c:v>
                </c:pt>
                <c:pt idx="12">
                  <c:v>0.76600000000000001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219-4E11-A1D1-B75F38EB9005}"/>
            </c:ext>
          </c:extLst>
        </c:ser>
        <c:ser>
          <c:idx val="3"/>
          <c:order val="3"/>
          <c:tx>
            <c:strRef>
              <c:f>'summary graphs '!$A$87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'!$B$83:$AI$83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'!$B$87:$AI$87</c:f>
              <c:numCache>
                <c:formatCode>0%</c:formatCode>
                <c:ptCount val="13"/>
                <c:pt idx="0">
                  <c:v>1.5720000000000001</c:v>
                </c:pt>
                <c:pt idx="1">
                  <c:v>1.3560000000000001</c:v>
                </c:pt>
                <c:pt idx="2">
                  <c:v>1.2509999999999999</c:v>
                </c:pt>
                <c:pt idx="3">
                  <c:v>1.034</c:v>
                </c:pt>
                <c:pt idx="4">
                  <c:v>0.94699999999999995</c:v>
                </c:pt>
                <c:pt idx="5">
                  <c:v>1.202</c:v>
                </c:pt>
                <c:pt idx="6">
                  <c:v>1.2749999999999999</c:v>
                </c:pt>
                <c:pt idx="7">
                  <c:v>1.1499999999999999</c:v>
                </c:pt>
                <c:pt idx="8">
                  <c:v>1.226</c:v>
                </c:pt>
                <c:pt idx="9">
                  <c:v>1.1830000000000001</c:v>
                </c:pt>
                <c:pt idx="10">
                  <c:v>1.0649999999999999</c:v>
                </c:pt>
                <c:pt idx="11">
                  <c:v>0.96799999999999997</c:v>
                </c:pt>
                <c:pt idx="12">
                  <c:v>1.0669999999999999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219-4E11-A1D1-B75F38EB90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7932416"/>
        <c:axId val="247933952"/>
      </c:lineChart>
      <c:dateAx>
        <c:axId val="247932416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crossAx val="247933952"/>
        <c:crosses val="autoZero"/>
        <c:auto val="1"/>
        <c:lblOffset val="100"/>
        <c:baseTimeUnit val="months"/>
      </c:dateAx>
      <c:valAx>
        <c:axId val="247933952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47932416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Helena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217354995760545"/>
          <c:y val="0.12501969773520721"/>
          <c:w val="0.5351072171434742"/>
          <c:h val="0.65658034320359093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'!$A$92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'!$B$91:$AI$91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'!$B$92:$AI$92</c:f>
              <c:numCache>
                <c:formatCode>0%</c:formatCode>
                <c:ptCount val="13"/>
                <c:pt idx="0">
                  <c:v>0.81200000000000006</c:v>
                </c:pt>
                <c:pt idx="1">
                  <c:v>0.82199999999999995</c:v>
                </c:pt>
                <c:pt idx="2">
                  <c:v>1.042</c:v>
                </c:pt>
                <c:pt idx="3">
                  <c:v>1.0469999999999999</c:v>
                </c:pt>
                <c:pt idx="4">
                  <c:v>1.153</c:v>
                </c:pt>
                <c:pt idx="5">
                  <c:v>1.2729999999999999</c:v>
                </c:pt>
                <c:pt idx="6">
                  <c:v>1.2849999999999999</c:v>
                </c:pt>
                <c:pt idx="7">
                  <c:v>1.0649999999999999</c:v>
                </c:pt>
                <c:pt idx="8">
                  <c:v>0.92900000000000005</c:v>
                </c:pt>
                <c:pt idx="9">
                  <c:v>0.83599999999999997</c:v>
                </c:pt>
                <c:pt idx="10">
                  <c:v>0.66800000000000004</c:v>
                </c:pt>
                <c:pt idx="11">
                  <c:v>0.77100000000000002</c:v>
                </c:pt>
                <c:pt idx="12">
                  <c:v>0.66400000000000003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47E-420E-8E35-88A80C23325C}"/>
            </c:ext>
          </c:extLst>
        </c:ser>
        <c:ser>
          <c:idx val="1"/>
          <c:order val="1"/>
          <c:tx>
            <c:strRef>
              <c:f>'summary graphs '!$A$93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'!$B$91:$AI$91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'!$B$93:$AI$93</c:f>
              <c:numCache>
                <c:formatCode>0%</c:formatCode>
                <c:ptCount val="13"/>
                <c:pt idx="0">
                  <c:v>1.1000000000000001</c:v>
                </c:pt>
                <c:pt idx="1">
                  <c:v>1.1839999999999999</c:v>
                </c:pt>
                <c:pt idx="2">
                  <c:v>1.0369999999999999</c:v>
                </c:pt>
                <c:pt idx="3">
                  <c:v>1.0309999999999999</c:v>
                </c:pt>
                <c:pt idx="4">
                  <c:v>1.609</c:v>
                </c:pt>
                <c:pt idx="5">
                  <c:v>1.4490000000000001</c:v>
                </c:pt>
                <c:pt idx="6">
                  <c:v>1.476</c:v>
                </c:pt>
                <c:pt idx="7">
                  <c:v>1.619</c:v>
                </c:pt>
                <c:pt idx="8">
                  <c:v>1.49</c:v>
                </c:pt>
                <c:pt idx="9">
                  <c:v>0.99199999999999999</c:v>
                </c:pt>
                <c:pt idx="10">
                  <c:v>1.087</c:v>
                </c:pt>
                <c:pt idx="11">
                  <c:v>0.94099999999999995</c:v>
                </c:pt>
                <c:pt idx="12">
                  <c:v>1.5489999999999999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47E-420E-8E35-88A80C23325C}"/>
            </c:ext>
          </c:extLst>
        </c:ser>
        <c:ser>
          <c:idx val="2"/>
          <c:order val="2"/>
          <c:tx>
            <c:strRef>
              <c:f>'summary graphs '!$A$94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'!$B$91:$AI$91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'!$B$94:$AI$94</c:f>
              <c:numCache>
                <c:formatCode>0%</c:formatCode>
                <c:ptCount val="13"/>
                <c:pt idx="0">
                  <c:v>0.83199999999999996</c:v>
                </c:pt>
                <c:pt idx="1">
                  <c:v>0.89200000000000002</c:v>
                </c:pt>
                <c:pt idx="2">
                  <c:v>1.022</c:v>
                </c:pt>
                <c:pt idx="3">
                  <c:v>1.087</c:v>
                </c:pt>
                <c:pt idx="4">
                  <c:v>1.204</c:v>
                </c:pt>
                <c:pt idx="5">
                  <c:v>1.298</c:v>
                </c:pt>
                <c:pt idx="6">
                  <c:v>1.323</c:v>
                </c:pt>
                <c:pt idx="7">
                  <c:v>1.032</c:v>
                </c:pt>
                <c:pt idx="8">
                  <c:v>0.871</c:v>
                </c:pt>
                <c:pt idx="9">
                  <c:v>0.88</c:v>
                </c:pt>
                <c:pt idx="10">
                  <c:v>0.84899999999999998</c:v>
                </c:pt>
                <c:pt idx="11">
                  <c:v>0.71</c:v>
                </c:pt>
                <c:pt idx="12">
                  <c:v>0.68899999999999995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47E-420E-8E35-88A80C23325C}"/>
            </c:ext>
          </c:extLst>
        </c:ser>
        <c:ser>
          <c:idx val="3"/>
          <c:order val="3"/>
          <c:tx>
            <c:strRef>
              <c:f>'summary graphs '!$A$95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'!$B$91:$AI$91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'!$B$95:$AI$95</c:f>
              <c:numCache>
                <c:formatCode>0%</c:formatCode>
                <c:ptCount val="13"/>
                <c:pt idx="0">
                  <c:v>1.05</c:v>
                </c:pt>
                <c:pt idx="1">
                  <c:v>1.0009999999999999</c:v>
                </c:pt>
                <c:pt idx="2">
                  <c:v>1.0860000000000001</c:v>
                </c:pt>
                <c:pt idx="3">
                  <c:v>0.89300000000000002</c:v>
                </c:pt>
                <c:pt idx="4">
                  <c:v>1.7270000000000001</c:v>
                </c:pt>
                <c:pt idx="5">
                  <c:v>1.393</c:v>
                </c:pt>
                <c:pt idx="6">
                  <c:v>1.468</c:v>
                </c:pt>
                <c:pt idx="7">
                  <c:v>1.4650000000000001</c:v>
                </c:pt>
                <c:pt idx="8">
                  <c:v>1.371</c:v>
                </c:pt>
                <c:pt idx="9">
                  <c:v>1.0669999999999999</c:v>
                </c:pt>
                <c:pt idx="10">
                  <c:v>1</c:v>
                </c:pt>
                <c:pt idx="11">
                  <c:v>1.032</c:v>
                </c:pt>
                <c:pt idx="1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47E-420E-8E35-88A80C2332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4186240"/>
        <c:axId val="254187776"/>
      </c:lineChart>
      <c:dateAx>
        <c:axId val="25418624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54187776"/>
        <c:crosses val="autoZero"/>
        <c:auto val="1"/>
        <c:lblOffset val="100"/>
        <c:baseTimeUnit val="months"/>
      </c:dateAx>
      <c:valAx>
        <c:axId val="254187776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54186240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ITU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4804607831487387"/>
          <c:y val="0.12001221665473631"/>
          <c:w val="0.50422845405233185"/>
          <c:h val="0.66206862324027682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'!$A$100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'!$B$99:$AI$99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'!$B$100:$AI$100</c:f>
              <c:numCache>
                <c:formatCode>0%</c:formatCode>
                <c:ptCount val="13"/>
                <c:pt idx="0">
                  <c:v>0.82499999999999996</c:v>
                </c:pt>
                <c:pt idx="1">
                  <c:v>0.80500000000000005</c:v>
                </c:pt>
                <c:pt idx="2">
                  <c:v>0.78800000000000003</c:v>
                </c:pt>
                <c:pt idx="3">
                  <c:v>0.877</c:v>
                </c:pt>
                <c:pt idx="4">
                  <c:v>0.86399999999999999</c:v>
                </c:pt>
                <c:pt idx="5">
                  <c:v>0.74099999999999999</c:v>
                </c:pt>
                <c:pt idx="6">
                  <c:v>0.78400000000000003</c:v>
                </c:pt>
                <c:pt idx="7">
                  <c:v>0.78100000000000003</c:v>
                </c:pt>
                <c:pt idx="8">
                  <c:v>0.99099999999999999</c:v>
                </c:pt>
                <c:pt idx="9">
                  <c:v>0.78900000000000003</c:v>
                </c:pt>
                <c:pt idx="10">
                  <c:v>0.83799999999999997</c:v>
                </c:pt>
                <c:pt idx="11">
                  <c:v>0.82399999999999995</c:v>
                </c:pt>
                <c:pt idx="12">
                  <c:v>0.81100000000000005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EAB-4F99-9363-30C609D0E89B}"/>
            </c:ext>
          </c:extLst>
        </c:ser>
        <c:ser>
          <c:idx val="1"/>
          <c:order val="1"/>
          <c:tx>
            <c:strRef>
              <c:f>'summary graphs '!$A$101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'!$B$99:$AI$99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'!$B$101:$AI$101</c:f>
              <c:numCache>
                <c:formatCode>0%</c:formatCode>
                <c:ptCount val="13"/>
                <c:pt idx="0">
                  <c:v>1.32</c:v>
                </c:pt>
                <c:pt idx="1">
                  <c:v>1.613</c:v>
                </c:pt>
                <c:pt idx="2">
                  <c:v>1.2865048543689321</c:v>
                </c:pt>
                <c:pt idx="3">
                  <c:v>1.677</c:v>
                </c:pt>
                <c:pt idx="4">
                  <c:v>1.748</c:v>
                </c:pt>
                <c:pt idx="5">
                  <c:v>0.95599999999999996</c:v>
                </c:pt>
                <c:pt idx="6">
                  <c:v>0.53400000000000003</c:v>
                </c:pt>
                <c:pt idx="7">
                  <c:v>1.5760000000000001</c:v>
                </c:pt>
                <c:pt idx="8">
                  <c:v>1.2190000000000001</c:v>
                </c:pt>
                <c:pt idx="9">
                  <c:v>0.95699999999999996</c:v>
                </c:pt>
                <c:pt idx="10">
                  <c:v>0.72199999999999998</c:v>
                </c:pt>
                <c:pt idx="11">
                  <c:v>0.52500000000000002</c:v>
                </c:pt>
                <c:pt idx="12">
                  <c:v>0.44400000000000001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EAB-4F99-9363-30C609D0E89B}"/>
            </c:ext>
          </c:extLst>
        </c:ser>
        <c:ser>
          <c:idx val="2"/>
          <c:order val="2"/>
          <c:tx>
            <c:strRef>
              <c:f>'summary graphs '!$A$102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'!$B$99:$AI$99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'!$B$102:$AI$102</c:f>
              <c:numCache>
                <c:formatCode>0%</c:formatCode>
                <c:ptCount val="13"/>
                <c:pt idx="0">
                  <c:v>0.76900000000000002</c:v>
                </c:pt>
                <c:pt idx="1">
                  <c:v>0.82699999999999996</c:v>
                </c:pt>
                <c:pt idx="2">
                  <c:v>0.77700000000000002</c:v>
                </c:pt>
                <c:pt idx="3">
                  <c:v>0.879</c:v>
                </c:pt>
                <c:pt idx="4">
                  <c:v>0.91200000000000003</c:v>
                </c:pt>
                <c:pt idx="5">
                  <c:v>0.79400000000000004</c:v>
                </c:pt>
                <c:pt idx="6">
                  <c:v>0.80400000000000005</c:v>
                </c:pt>
                <c:pt idx="7">
                  <c:v>0.83499999999999996</c:v>
                </c:pt>
                <c:pt idx="8">
                  <c:v>0.76200000000000001</c:v>
                </c:pt>
                <c:pt idx="9">
                  <c:v>0.78300000000000003</c:v>
                </c:pt>
                <c:pt idx="10">
                  <c:v>0.88100000000000001</c:v>
                </c:pt>
                <c:pt idx="11">
                  <c:v>0.91500000000000004</c:v>
                </c:pt>
                <c:pt idx="12">
                  <c:v>0.77600000000000002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EAB-4F99-9363-30C609D0E89B}"/>
            </c:ext>
          </c:extLst>
        </c:ser>
        <c:ser>
          <c:idx val="3"/>
          <c:order val="3"/>
          <c:tx>
            <c:strRef>
              <c:f>'summary graphs '!$A$103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'!$B$99:$AI$99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'!$B$103:$AI$103</c:f>
              <c:numCache>
                <c:formatCode>0%</c:formatCode>
                <c:ptCount val="13"/>
                <c:pt idx="0">
                  <c:v>0.69799999999999995</c:v>
                </c:pt>
                <c:pt idx="1">
                  <c:v>0.90300000000000002</c:v>
                </c:pt>
                <c:pt idx="2">
                  <c:v>0.96799999999999997</c:v>
                </c:pt>
                <c:pt idx="3">
                  <c:v>1.0840000000000001</c:v>
                </c:pt>
                <c:pt idx="4">
                  <c:v>1.18</c:v>
                </c:pt>
                <c:pt idx="5">
                  <c:v>0.84399999999999997</c:v>
                </c:pt>
                <c:pt idx="6">
                  <c:v>0.81100000000000005</c:v>
                </c:pt>
                <c:pt idx="7">
                  <c:v>0.93300000000000005</c:v>
                </c:pt>
                <c:pt idx="8">
                  <c:v>1.0349999999999999</c:v>
                </c:pt>
                <c:pt idx="9">
                  <c:v>0.99399999999999999</c:v>
                </c:pt>
                <c:pt idx="10">
                  <c:v>0.877</c:v>
                </c:pt>
                <c:pt idx="11">
                  <c:v>0.88800000000000001</c:v>
                </c:pt>
                <c:pt idx="12">
                  <c:v>0.64300000000000002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EAB-4F99-9363-30C609D0E8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6806912"/>
        <c:axId val="256808448"/>
      </c:lineChart>
      <c:dateAx>
        <c:axId val="2568069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56808448"/>
        <c:crosses val="autoZero"/>
        <c:auto val="1"/>
        <c:lblOffset val="100"/>
        <c:baseTimeUnit val="months"/>
      </c:dateAx>
      <c:valAx>
        <c:axId val="256808448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56806912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MAU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0670005471930849"/>
          <c:y val="0.16678700361010831"/>
          <c:w val="0.55726830082635426"/>
          <c:h val="0.63385466708358207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'!$A$108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'!$B$107:$AI$107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'!$B$108:$AI$108</c:f>
              <c:numCache>
                <c:formatCode>0%</c:formatCode>
                <c:ptCount val="13"/>
                <c:pt idx="0">
                  <c:v>0.96099999999999997</c:v>
                </c:pt>
                <c:pt idx="1">
                  <c:v>0.92200000000000004</c:v>
                </c:pt>
                <c:pt idx="2">
                  <c:v>0.91900000000000004</c:v>
                </c:pt>
                <c:pt idx="3">
                  <c:v>1.1140000000000001</c:v>
                </c:pt>
                <c:pt idx="4">
                  <c:v>0.92100000000000004</c:v>
                </c:pt>
                <c:pt idx="5">
                  <c:v>0.96</c:v>
                </c:pt>
                <c:pt idx="6">
                  <c:v>1.087</c:v>
                </c:pt>
                <c:pt idx="7">
                  <c:v>0.94799999999999995</c:v>
                </c:pt>
                <c:pt idx="8">
                  <c:v>0.93700000000000006</c:v>
                </c:pt>
                <c:pt idx="9">
                  <c:v>1.028</c:v>
                </c:pt>
                <c:pt idx="10">
                  <c:v>1.1850000000000001</c:v>
                </c:pt>
                <c:pt idx="11">
                  <c:v>1.1839999999999999</c:v>
                </c:pt>
                <c:pt idx="12">
                  <c:v>1.0820000000000001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F1-4423-A2CC-04133C540309}"/>
            </c:ext>
          </c:extLst>
        </c:ser>
        <c:ser>
          <c:idx val="1"/>
          <c:order val="1"/>
          <c:tx>
            <c:strRef>
              <c:f>'summary graphs '!$A$109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'!$B$107:$AI$107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'!$B$109:$AI$109</c:f>
              <c:numCache>
                <c:formatCode>0%</c:formatCode>
                <c:ptCount val="13"/>
                <c:pt idx="0">
                  <c:v>0.81100000000000005</c:v>
                </c:pt>
                <c:pt idx="1">
                  <c:v>0.84699999999999998</c:v>
                </c:pt>
                <c:pt idx="2">
                  <c:v>0.86499999999999999</c:v>
                </c:pt>
                <c:pt idx="3">
                  <c:v>0.76600000000000001</c:v>
                </c:pt>
                <c:pt idx="4">
                  <c:v>0.82</c:v>
                </c:pt>
                <c:pt idx="5">
                  <c:v>0.66700000000000004</c:v>
                </c:pt>
                <c:pt idx="6">
                  <c:v>0.73899999999999999</c:v>
                </c:pt>
                <c:pt idx="7">
                  <c:v>0.73299999999999998</c:v>
                </c:pt>
                <c:pt idx="8">
                  <c:v>0.75900000000000001</c:v>
                </c:pt>
                <c:pt idx="9">
                  <c:v>0.85099999999999998</c:v>
                </c:pt>
                <c:pt idx="10">
                  <c:v>0.68200000000000005</c:v>
                </c:pt>
                <c:pt idx="11">
                  <c:v>0.64500000000000002</c:v>
                </c:pt>
                <c:pt idx="12">
                  <c:v>0.66700000000000004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1F1-4423-A2CC-04133C540309}"/>
            </c:ext>
          </c:extLst>
        </c:ser>
        <c:ser>
          <c:idx val="2"/>
          <c:order val="2"/>
          <c:tx>
            <c:strRef>
              <c:f>'summary graphs '!$A$110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'!$B$107:$AI$107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'!$B$110:$AI$110</c:f>
              <c:numCache>
                <c:formatCode>0%</c:formatCode>
                <c:ptCount val="13"/>
                <c:pt idx="0">
                  <c:v>0.97199999999999998</c:v>
                </c:pt>
                <c:pt idx="1">
                  <c:v>1.0109999999999999</c:v>
                </c:pt>
                <c:pt idx="2">
                  <c:v>0.96199999999999997</c:v>
                </c:pt>
                <c:pt idx="3">
                  <c:v>1.077</c:v>
                </c:pt>
                <c:pt idx="4">
                  <c:v>1.018</c:v>
                </c:pt>
                <c:pt idx="5">
                  <c:v>0.98899999999999999</c:v>
                </c:pt>
                <c:pt idx="6">
                  <c:v>1.028</c:v>
                </c:pt>
                <c:pt idx="7">
                  <c:v>0.98599999999999999</c:v>
                </c:pt>
                <c:pt idx="8">
                  <c:v>1.0149999999999999</c:v>
                </c:pt>
                <c:pt idx="9">
                  <c:v>0.81399999999999995</c:v>
                </c:pt>
                <c:pt idx="10">
                  <c:v>0.97799999999999998</c:v>
                </c:pt>
                <c:pt idx="11">
                  <c:v>0.98199999999999998</c:v>
                </c:pt>
                <c:pt idx="12">
                  <c:v>0.96499999999999997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1F1-4423-A2CC-04133C540309}"/>
            </c:ext>
          </c:extLst>
        </c:ser>
        <c:ser>
          <c:idx val="3"/>
          <c:order val="3"/>
          <c:tx>
            <c:strRef>
              <c:f>'summary graphs '!$A$111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'!$B$107:$AI$107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'!$B$111:$AI$111</c:f>
              <c:numCache>
                <c:formatCode>0%</c:formatCode>
                <c:ptCount val="13"/>
                <c:pt idx="0">
                  <c:v>1.2390000000000001</c:v>
                </c:pt>
                <c:pt idx="1">
                  <c:v>1.0649999999999999</c:v>
                </c:pt>
                <c:pt idx="2">
                  <c:v>1.0860000000000001</c:v>
                </c:pt>
                <c:pt idx="3">
                  <c:v>1.016</c:v>
                </c:pt>
                <c:pt idx="4">
                  <c:v>1.1679999999999999</c:v>
                </c:pt>
                <c:pt idx="5">
                  <c:v>1.1759999999999999</c:v>
                </c:pt>
                <c:pt idx="6">
                  <c:v>1.0089999999999999</c:v>
                </c:pt>
                <c:pt idx="7">
                  <c:v>1</c:v>
                </c:pt>
                <c:pt idx="8">
                  <c:v>1</c:v>
                </c:pt>
                <c:pt idx="9">
                  <c:v>0.998</c:v>
                </c:pt>
                <c:pt idx="10">
                  <c:v>1.04</c:v>
                </c:pt>
                <c:pt idx="11">
                  <c:v>0.98399999999999999</c:v>
                </c:pt>
                <c:pt idx="1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1F1-4423-A2CC-04133C5403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7734528"/>
        <c:axId val="257736064"/>
      </c:lineChart>
      <c:dateAx>
        <c:axId val="25773452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57736064"/>
        <c:crosses val="autoZero"/>
        <c:auto val="1"/>
        <c:lblOffset val="100"/>
        <c:baseTimeUnit val="months"/>
      </c:dateAx>
      <c:valAx>
        <c:axId val="257736064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57734528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MSS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788030668998228"/>
          <c:y val="0.16274531299826342"/>
          <c:w val="0.53680825881390337"/>
          <c:h val="0.6320988346840124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'!$A$116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'!$B$115:$AI$115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'!$B$116:$AI$116</c:f>
              <c:numCache>
                <c:formatCode>0%</c:formatCode>
                <c:ptCount val="13"/>
                <c:pt idx="0">
                  <c:v>0.94699999999999995</c:v>
                </c:pt>
                <c:pt idx="1">
                  <c:v>0.95199999999999996</c:v>
                </c:pt>
                <c:pt idx="2">
                  <c:v>0.98599999999999999</c:v>
                </c:pt>
                <c:pt idx="3">
                  <c:v>0.9</c:v>
                </c:pt>
                <c:pt idx="4">
                  <c:v>0.91400000000000003</c:v>
                </c:pt>
                <c:pt idx="5">
                  <c:v>0.95599999999999996</c:v>
                </c:pt>
                <c:pt idx="6">
                  <c:v>0.93100000000000005</c:v>
                </c:pt>
                <c:pt idx="7">
                  <c:v>1.03</c:v>
                </c:pt>
                <c:pt idx="8">
                  <c:v>0.90900000000000003</c:v>
                </c:pt>
                <c:pt idx="9">
                  <c:v>0.88600000000000001</c:v>
                </c:pt>
                <c:pt idx="10">
                  <c:v>0.88300000000000001</c:v>
                </c:pt>
                <c:pt idx="11">
                  <c:v>0.85799999999999998</c:v>
                </c:pt>
                <c:pt idx="12">
                  <c:v>0.875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F7-4028-B5A2-21F46B141237}"/>
            </c:ext>
          </c:extLst>
        </c:ser>
        <c:ser>
          <c:idx val="1"/>
          <c:order val="1"/>
          <c:tx>
            <c:strRef>
              <c:f>'summary graphs '!$A$117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'!$B$115:$AI$115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'!$B$117:$AI$117</c:f>
              <c:numCache>
                <c:formatCode>0%</c:formatCode>
                <c:ptCount val="13"/>
                <c:pt idx="0">
                  <c:v>0.66300000000000003</c:v>
                </c:pt>
                <c:pt idx="1">
                  <c:v>0.996</c:v>
                </c:pt>
                <c:pt idx="2">
                  <c:v>0.751</c:v>
                </c:pt>
                <c:pt idx="3">
                  <c:v>0.998</c:v>
                </c:pt>
                <c:pt idx="4">
                  <c:v>0.33900000000000002</c:v>
                </c:pt>
                <c:pt idx="5">
                  <c:v>0.68</c:v>
                </c:pt>
                <c:pt idx="6">
                  <c:v>0.60499999999999998</c:v>
                </c:pt>
                <c:pt idx="7">
                  <c:v>0.59699999999999998</c:v>
                </c:pt>
                <c:pt idx="8">
                  <c:v>0.70099999999999996</c:v>
                </c:pt>
                <c:pt idx="9">
                  <c:v>0.82499999999999996</c:v>
                </c:pt>
                <c:pt idx="10">
                  <c:v>0.69299999999999995</c:v>
                </c:pt>
                <c:pt idx="11">
                  <c:v>0.99199999999999999</c:v>
                </c:pt>
                <c:pt idx="12">
                  <c:v>0.878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F7-4028-B5A2-21F46B141237}"/>
            </c:ext>
          </c:extLst>
        </c:ser>
        <c:ser>
          <c:idx val="2"/>
          <c:order val="2"/>
          <c:tx>
            <c:strRef>
              <c:f>'summary graphs '!$A$118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'!$B$115:$AI$115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'!$B$118:$AI$118</c:f>
              <c:numCache>
                <c:formatCode>0%</c:formatCode>
                <c:ptCount val="13"/>
                <c:pt idx="0">
                  <c:v>1.121</c:v>
                </c:pt>
                <c:pt idx="1">
                  <c:v>1.232</c:v>
                </c:pt>
                <c:pt idx="2">
                  <c:v>1.2010000000000001</c:v>
                </c:pt>
                <c:pt idx="3">
                  <c:v>1.3009999999999999</c:v>
                </c:pt>
                <c:pt idx="4">
                  <c:v>1.177</c:v>
                </c:pt>
                <c:pt idx="5">
                  <c:v>1.196</c:v>
                </c:pt>
                <c:pt idx="6">
                  <c:v>1.048</c:v>
                </c:pt>
                <c:pt idx="7">
                  <c:v>1</c:v>
                </c:pt>
                <c:pt idx="8">
                  <c:v>1.016</c:v>
                </c:pt>
                <c:pt idx="9">
                  <c:v>1</c:v>
                </c:pt>
                <c:pt idx="10">
                  <c:v>0.98399999999999999</c:v>
                </c:pt>
                <c:pt idx="11">
                  <c:v>1.0009999999999999</c:v>
                </c:pt>
                <c:pt idx="12">
                  <c:v>1.0840000000000001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F7-4028-B5A2-21F46B141237}"/>
            </c:ext>
          </c:extLst>
        </c:ser>
        <c:ser>
          <c:idx val="3"/>
          <c:order val="3"/>
          <c:tx>
            <c:strRef>
              <c:f>'summary graphs '!$A$119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'!$B$115:$AI$115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'!$B$119:$AI$119</c:f>
              <c:numCache>
                <c:formatCode>0%</c:formatCode>
                <c:ptCount val="13"/>
                <c:pt idx="0">
                  <c:v>1.087</c:v>
                </c:pt>
                <c:pt idx="1">
                  <c:v>1.032</c:v>
                </c:pt>
                <c:pt idx="2">
                  <c:v>1.004</c:v>
                </c:pt>
                <c:pt idx="3">
                  <c:v>1</c:v>
                </c:pt>
                <c:pt idx="4">
                  <c:v>1</c:v>
                </c:pt>
                <c:pt idx="5">
                  <c:v>1.018</c:v>
                </c:pt>
                <c:pt idx="6">
                  <c:v>1.032</c:v>
                </c:pt>
                <c:pt idx="7">
                  <c:v>1.0169999999999999</c:v>
                </c:pt>
                <c:pt idx="8">
                  <c:v>1</c:v>
                </c:pt>
                <c:pt idx="9">
                  <c:v>1.0169999999999999</c:v>
                </c:pt>
                <c:pt idx="10">
                  <c:v>1</c:v>
                </c:pt>
                <c:pt idx="11">
                  <c:v>1.032</c:v>
                </c:pt>
                <c:pt idx="12">
                  <c:v>0.96099999999999997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FF7-4028-B5A2-21F46B1412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3316608"/>
        <c:axId val="263318144"/>
      </c:lineChart>
      <c:dateAx>
        <c:axId val="2633166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63318144"/>
        <c:crosses val="autoZero"/>
        <c:auto val="1"/>
        <c:lblOffset val="100"/>
        <c:baseTimeUnit val="months"/>
      </c:dateAx>
      <c:valAx>
        <c:axId val="263318144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63316608"/>
        <c:crosses val="autoZero"/>
        <c:crossBetween val="between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Midford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096760254349433"/>
          <c:y val="0.12088344877597459"/>
          <c:w val="0.57263794272906898"/>
          <c:h val="0.67252926026002913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'!$A$124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'!$B$123:$AI$123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'!$B$124:$AI$124</c:f>
              <c:numCache>
                <c:formatCode>0%</c:formatCode>
                <c:ptCount val="13"/>
                <c:pt idx="0">
                  <c:v>0.91200000000000003</c:v>
                </c:pt>
                <c:pt idx="1">
                  <c:v>0.92300000000000004</c:v>
                </c:pt>
                <c:pt idx="2">
                  <c:v>0.98</c:v>
                </c:pt>
                <c:pt idx="3">
                  <c:v>0.89400000000000002</c:v>
                </c:pt>
                <c:pt idx="4">
                  <c:v>0.874</c:v>
                </c:pt>
                <c:pt idx="5">
                  <c:v>0.90500000000000003</c:v>
                </c:pt>
                <c:pt idx="6">
                  <c:v>0.93700000000000006</c:v>
                </c:pt>
                <c:pt idx="7">
                  <c:v>0.80300000000000005</c:v>
                </c:pt>
                <c:pt idx="8">
                  <c:v>0.81299999999999994</c:v>
                </c:pt>
                <c:pt idx="9">
                  <c:v>0.79900000000000004</c:v>
                </c:pt>
                <c:pt idx="10">
                  <c:v>0.79500000000000004</c:v>
                </c:pt>
                <c:pt idx="11">
                  <c:v>0.877</c:v>
                </c:pt>
                <c:pt idx="12">
                  <c:v>0.79400000000000004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B12-44D4-884F-533042F89C71}"/>
            </c:ext>
          </c:extLst>
        </c:ser>
        <c:ser>
          <c:idx val="1"/>
          <c:order val="1"/>
          <c:tx>
            <c:strRef>
              <c:f>'summary graphs '!$A$125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'!$B$123:$AI$123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'!$B$125:$AI$125</c:f>
              <c:numCache>
                <c:formatCode>0%</c:formatCode>
                <c:ptCount val="13"/>
                <c:pt idx="0">
                  <c:v>0.74</c:v>
                </c:pt>
                <c:pt idx="1">
                  <c:v>0.85499999999999998</c:v>
                </c:pt>
                <c:pt idx="2">
                  <c:v>0.77500000000000002</c:v>
                </c:pt>
                <c:pt idx="3">
                  <c:v>0.93799999999999994</c:v>
                </c:pt>
                <c:pt idx="4">
                  <c:v>0.94399999999999995</c:v>
                </c:pt>
                <c:pt idx="5">
                  <c:v>0.96</c:v>
                </c:pt>
                <c:pt idx="6">
                  <c:v>0.90900000000000003</c:v>
                </c:pt>
                <c:pt idx="7">
                  <c:v>0.97</c:v>
                </c:pt>
                <c:pt idx="8">
                  <c:v>0.97599999999999998</c:v>
                </c:pt>
                <c:pt idx="9">
                  <c:v>0.93500000000000005</c:v>
                </c:pt>
                <c:pt idx="10">
                  <c:v>0.98699999999999999</c:v>
                </c:pt>
                <c:pt idx="11">
                  <c:v>0.89700000000000002</c:v>
                </c:pt>
                <c:pt idx="12">
                  <c:v>0.88700000000000001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B12-44D4-884F-533042F89C71}"/>
            </c:ext>
          </c:extLst>
        </c:ser>
        <c:ser>
          <c:idx val="2"/>
          <c:order val="2"/>
          <c:tx>
            <c:strRef>
              <c:f>'summary graphs '!$A$126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'!$B$123:$AI$123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'!$B$126:$AI$126</c:f>
              <c:numCache>
                <c:formatCode>0%</c:formatCode>
                <c:ptCount val="13"/>
                <c:pt idx="0">
                  <c:v>0.99199999999999999</c:v>
                </c:pt>
                <c:pt idx="1">
                  <c:v>0.98399999999999999</c:v>
                </c:pt>
                <c:pt idx="2">
                  <c:v>0.94199999999999995</c:v>
                </c:pt>
                <c:pt idx="3">
                  <c:v>0.97599999999999998</c:v>
                </c:pt>
                <c:pt idx="4">
                  <c:v>0.95199999999999996</c:v>
                </c:pt>
                <c:pt idx="5">
                  <c:v>1</c:v>
                </c:pt>
                <c:pt idx="6">
                  <c:v>0.98399999999999999</c:v>
                </c:pt>
                <c:pt idx="7">
                  <c:v>0.98299999999999998</c:v>
                </c:pt>
                <c:pt idx="8">
                  <c:v>1.008</c:v>
                </c:pt>
                <c:pt idx="9">
                  <c:v>0.94699999999999995</c:v>
                </c:pt>
                <c:pt idx="10">
                  <c:v>0.99199999999999999</c:v>
                </c:pt>
                <c:pt idx="11">
                  <c:v>0.90400000000000003</c:v>
                </c:pt>
                <c:pt idx="12">
                  <c:v>0.875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B12-44D4-884F-533042F89C71}"/>
            </c:ext>
          </c:extLst>
        </c:ser>
        <c:ser>
          <c:idx val="3"/>
          <c:order val="3"/>
          <c:tx>
            <c:strRef>
              <c:f>'summary graphs '!$A$127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'!$B$123:$AI$123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'!$B$127:$AI$127</c:f>
              <c:numCache>
                <c:formatCode>0%</c:formatCode>
                <c:ptCount val="13"/>
                <c:pt idx="0">
                  <c:v>0.93100000000000005</c:v>
                </c:pt>
                <c:pt idx="1">
                  <c:v>0.94199999999999995</c:v>
                </c:pt>
                <c:pt idx="2">
                  <c:v>0.995</c:v>
                </c:pt>
                <c:pt idx="3">
                  <c:v>0.92</c:v>
                </c:pt>
                <c:pt idx="4">
                  <c:v>0.99399999999999999</c:v>
                </c:pt>
                <c:pt idx="5">
                  <c:v>0.94499999999999995</c:v>
                </c:pt>
                <c:pt idx="6">
                  <c:v>0.98099999999999998</c:v>
                </c:pt>
                <c:pt idx="7">
                  <c:v>0.96899999999999997</c:v>
                </c:pt>
                <c:pt idx="8">
                  <c:v>0.96599999999999997</c:v>
                </c:pt>
                <c:pt idx="9">
                  <c:v>0.95899999999999996</c:v>
                </c:pt>
                <c:pt idx="10">
                  <c:v>0.86899999999999999</c:v>
                </c:pt>
                <c:pt idx="11">
                  <c:v>0.88500000000000001</c:v>
                </c:pt>
                <c:pt idx="12">
                  <c:v>1.0029999999999999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B12-44D4-884F-533042F89C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6715520"/>
        <c:axId val="266717056"/>
      </c:lineChart>
      <c:dateAx>
        <c:axId val="2667155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66717056"/>
        <c:crosses val="autoZero"/>
        <c:auto val="1"/>
        <c:lblOffset val="100"/>
        <c:baseTimeUnit val="months"/>
      </c:dateAx>
      <c:valAx>
        <c:axId val="266717056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66715520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layout>
        <c:manualLayout>
          <c:xMode val="edge"/>
          <c:yMode val="edge"/>
          <c:x val="0.66457849368730382"/>
          <c:y val="0.25943190158962237"/>
          <c:w val="0.32289213958174934"/>
          <c:h val="0.59158531257768288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NICU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0867845760830941"/>
          <c:y val="0.15984922865767562"/>
          <c:w val="0.57196176280133737"/>
          <c:h val="0.62955259336855107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'!$A$132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'!$B$131:$AI$131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'!$B$132:$AI$132</c:f>
              <c:numCache>
                <c:formatCode>0%</c:formatCode>
                <c:ptCount val="13"/>
                <c:pt idx="0">
                  <c:v>0.69099999999999995</c:v>
                </c:pt>
                <c:pt idx="1">
                  <c:v>0.69399999999999995</c:v>
                </c:pt>
                <c:pt idx="2">
                  <c:v>0.748</c:v>
                </c:pt>
                <c:pt idx="3">
                  <c:v>0.71199999999999997</c:v>
                </c:pt>
                <c:pt idx="4">
                  <c:v>0.93700000000000006</c:v>
                </c:pt>
                <c:pt idx="5">
                  <c:v>0.83499999999999996</c:v>
                </c:pt>
                <c:pt idx="6">
                  <c:v>0.79200000000000004</c:v>
                </c:pt>
                <c:pt idx="7">
                  <c:v>0.875</c:v>
                </c:pt>
                <c:pt idx="8">
                  <c:v>0.94199999999999995</c:v>
                </c:pt>
                <c:pt idx="9">
                  <c:v>0.81499999999999995</c:v>
                </c:pt>
                <c:pt idx="10">
                  <c:v>0.89500000000000002</c:v>
                </c:pt>
                <c:pt idx="11">
                  <c:v>0.81599999999999995</c:v>
                </c:pt>
                <c:pt idx="12">
                  <c:v>0.77300000000000002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0C3-43AD-8FC9-CF21E4343647}"/>
            </c:ext>
          </c:extLst>
        </c:ser>
        <c:ser>
          <c:idx val="1"/>
          <c:order val="1"/>
          <c:tx>
            <c:strRef>
              <c:f>'summary graphs '!$A$133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'!$B$131:$AI$131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'!$B$133:$AI$133</c:f>
              <c:numCache>
                <c:formatCode>0%</c:formatCode>
                <c:ptCount val="13"/>
                <c:pt idx="0">
                  <c:v>0.39200000000000002</c:v>
                </c:pt>
                <c:pt idx="1">
                  <c:v>0.379</c:v>
                </c:pt>
                <c:pt idx="2">
                  <c:v>0.46899999999999997</c:v>
                </c:pt>
                <c:pt idx="3">
                  <c:v>0.36199999999999999</c:v>
                </c:pt>
                <c:pt idx="4">
                  <c:v>0.35599999999999998</c:v>
                </c:pt>
                <c:pt idx="5">
                  <c:v>0.24199999999999999</c:v>
                </c:pt>
                <c:pt idx="6">
                  <c:v>0.45900000000000002</c:v>
                </c:pt>
                <c:pt idx="7">
                  <c:v>0.67600000000000005</c:v>
                </c:pt>
                <c:pt idx="8">
                  <c:v>0.59699999999999998</c:v>
                </c:pt>
                <c:pt idx="9">
                  <c:v>0.872</c:v>
                </c:pt>
                <c:pt idx="10">
                  <c:v>0.67400000000000004</c:v>
                </c:pt>
                <c:pt idx="11">
                  <c:v>0.48399999999999999</c:v>
                </c:pt>
                <c:pt idx="12">
                  <c:v>0.39600000000000002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0C3-43AD-8FC9-CF21E4343647}"/>
            </c:ext>
          </c:extLst>
        </c:ser>
        <c:ser>
          <c:idx val="2"/>
          <c:order val="2"/>
          <c:tx>
            <c:strRef>
              <c:f>'summary graphs '!$A$134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'!$B$131:$AI$131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'!$B$134:$AI$134</c:f>
              <c:numCache>
                <c:formatCode>0%</c:formatCode>
                <c:ptCount val="13"/>
                <c:pt idx="0">
                  <c:v>0.92800000000000005</c:v>
                </c:pt>
                <c:pt idx="1">
                  <c:v>0.86399999999999999</c:v>
                </c:pt>
                <c:pt idx="2">
                  <c:v>0.90600000000000003</c:v>
                </c:pt>
                <c:pt idx="3">
                  <c:v>0.92900000000000005</c:v>
                </c:pt>
                <c:pt idx="4">
                  <c:v>0.92800000000000005</c:v>
                </c:pt>
                <c:pt idx="5">
                  <c:v>0.94299999999999995</c:v>
                </c:pt>
                <c:pt idx="6">
                  <c:v>0.95299999999999996</c:v>
                </c:pt>
                <c:pt idx="7">
                  <c:v>0.83899999999999997</c:v>
                </c:pt>
                <c:pt idx="8">
                  <c:v>0.88800000000000001</c:v>
                </c:pt>
                <c:pt idx="9">
                  <c:v>0.78200000000000003</c:v>
                </c:pt>
                <c:pt idx="10">
                  <c:v>0.88700000000000001</c:v>
                </c:pt>
                <c:pt idx="11">
                  <c:v>0.87</c:v>
                </c:pt>
                <c:pt idx="12">
                  <c:v>0.74099999999999999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0C3-43AD-8FC9-CF21E4343647}"/>
            </c:ext>
          </c:extLst>
        </c:ser>
        <c:ser>
          <c:idx val="3"/>
          <c:order val="3"/>
          <c:tx>
            <c:strRef>
              <c:f>'summary graphs '!$A$135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'!$B$131:$AI$131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'!$B$135:$AI$135</c:f>
              <c:numCache>
                <c:formatCode>0%</c:formatCode>
                <c:ptCount val="13"/>
                <c:pt idx="0">
                  <c:v>0.501</c:v>
                </c:pt>
                <c:pt idx="1">
                  <c:v>0.80600000000000005</c:v>
                </c:pt>
                <c:pt idx="2">
                  <c:v>0.63300000000000001</c:v>
                </c:pt>
                <c:pt idx="3">
                  <c:v>0.55100000000000005</c:v>
                </c:pt>
                <c:pt idx="4">
                  <c:v>0.71</c:v>
                </c:pt>
                <c:pt idx="5">
                  <c:v>0.71399999999999997</c:v>
                </c:pt>
                <c:pt idx="6">
                  <c:v>0.61299999999999999</c:v>
                </c:pt>
                <c:pt idx="7">
                  <c:v>1.272</c:v>
                </c:pt>
                <c:pt idx="8">
                  <c:v>1.3440000000000001</c:v>
                </c:pt>
                <c:pt idx="9">
                  <c:v>1.2</c:v>
                </c:pt>
                <c:pt idx="10">
                  <c:v>1.119</c:v>
                </c:pt>
                <c:pt idx="11">
                  <c:v>1.2190000000000001</c:v>
                </c:pt>
                <c:pt idx="12">
                  <c:v>0.93200000000000005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0C3-43AD-8FC9-CF21E43436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5698560"/>
        <c:axId val="315716736"/>
      </c:lineChart>
      <c:dateAx>
        <c:axId val="3156985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5716736"/>
        <c:crosses val="autoZero"/>
        <c:auto val="1"/>
        <c:lblOffset val="100"/>
        <c:baseTimeUnit val="months"/>
      </c:dateAx>
      <c:valAx>
        <c:axId val="315716736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315698560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layout>
        <c:manualLayout>
          <c:xMode val="edge"/>
          <c:yMode val="edge"/>
          <c:x val="0.67081077923912835"/>
          <c:y val="0.26068926968667833"/>
          <c:w val="0.31675720934299917"/>
          <c:h val="0.58849329620628044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Parry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0602426287443079"/>
          <c:y val="0.13438580091763327"/>
          <c:w val="0.56487041270378835"/>
          <c:h val="0.66369700230235706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'!$A$140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'!$B$139:$AI$139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'!$B$140:$AI$140</c:f>
              <c:numCache>
                <c:formatCode>0%</c:formatCode>
                <c:ptCount val="13"/>
                <c:pt idx="0">
                  <c:v>0.98099999999999998</c:v>
                </c:pt>
                <c:pt idx="1">
                  <c:v>1.034</c:v>
                </c:pt>
                <c:pt idx="2">
                  <c:v>1.0589999999999999</c:v>
                </c:pt>
                <c:pt idx="3">
                  <c:v>1.0569999999999999</c:v>
                </c:pt>
                <c:pt idx="4">
                  <c:v>1.038</c:v>
                </c:pt>
                <c:pt idx="5">
                  <c:v>1.0189999999999999</c:v>
                </c:pt>
                <c:pt idx="6">
                  <c:v>0.95499999999999996</c:v>
                </c:pt>
                <c:pt idx="7">
                  <c:v>1.0469999999999999</c:v>
                </c:pt>
                <c:pt idx="8">
                  <c:v>0.90200000000000002</c:v>
                </c:pt>
                <c:pt idx="9">
                  <c:v>0.873</c:v>
                </c:pt>
                <c:pt idx="10">
                  <c:v>0.94299999999999995</c:v>
                </c:pt>
                <c:pt idx="11">
                  <c:v>0.874</c:v>
                </c:pt>
                <c:pt idx="12">
                  <c:v>0.753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688-466F-8206-9713C83D2C0C}"/>
            </c:ext>
          </c:extLst>
        </c:ser>
        <c:ser>
          <c:idx val="1"/>
          <c:order val="1"/>
          <c:tx>
            <c:strRef>
              <c:f>'summary graphs '!$A$141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'!$B$139:$AI$139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'!$B$141:$AI$141</c:f>
              <c:numCache>
                <c:formatCode>0%</c:formatCode>
                <c:ptCount val="13"/>
                <c:pt idx="0">
                  <c:v>0.88500000000000001</c:v>
                </c:pt>
                <c:pt idx="1">
                  <c:v>0.86799999999999999</c:v>
                </c:pt>
                <c:pt idx="2">
                  <c:v>0.85799999999999998</c:v>
                </c:pt>
                <c:pt idx="3">
                  <c:v>0.91800000000000004</c:v>
                </c:pt>
                <c:pt idx="4">
                  <c:v>0.98</c:v>
                </c:pt>
                <c:pt idx="5">
                  <c:v>0.93799999999999994</c:v>
                </c:pt>
                <c:pt idx="6">
                  <c:v>0.94599999999999995</c:v>
                </c:pt>
                <c:pt idx="7">
                  <c:v>0.94099999999999995</c:v>
                </c:pt>
                <c:pt idx="8">
                  <c:v>1</c:v>
                </c:pt>
                <c:pt idx="9">
                  <c:v>0.94399999999999995</c:v>
                </c:pt>
                <c:pt idx="10">
                  <c:v>0.80900000000000005</c:v>
                </c:pt>
                <c:pt idx="11">
                  <c:v>0.84899999999999998</c:v>
                </c:pt>
                <c:pt idx="12">
                  <c:v>0.91800000000000004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688-466F-8206-9713C83D2C0C}"/>
            </c:ext>
          </c:extLst>
        </c:ser>
        <c:ser>
          <c:idx val="2"/>
          <c:order val="2"/>
          <c:tx>
            <c:strRef>
              <c:f>'summary graphs '!$A$142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'!$B$139:$AI$139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'!$B$142:$AI$142</c:f>
              <c:numCache>
                <c:formatCode>0%</c:formatCode>
                <c:ptCount val="13"/>
                <c:pt idx="0">
                  <c:v>0.98299999999999998</c:v>
                </c:pt>
                <c:pt idx="1">
                  <c:v>0.99299999999999999</c:v>
                </c:pt>
                <c:pt idx="2">
                  <c:v>1.0049999999999999</c:v>
                </c:pt>
                <c:pt idx="3">
                  <c:v>1</c:v>
                </c:pt>
                <c:pt idx="4">
                  <c:v>1</c:v>
                </c:pt>
                <c:pt idx="5">
                  <c:v>1.0149999999999999</c:v>
                </c:pt>
                <c:pt idx="6">
                  <c:v>1.008</c:v>
                </c:pt>
                <c:pt idx="7">
                  <c:v>1</c:v>
                </c:pt>
                <c:pt idx="8">
                  <c:v>1.1539999999999999</c:v>
                </c:pt>
                <c:pt idx="9">
                  <c:v>1.0009999999999999</c:v>
                </c:pt>
                <c:pt idx="10">
                  <c:v>0.97699999999999998</c:v>
                </c:pt>
                <c:pt idx="11">
                  <c:v>0.97799999999999998</c:v>
                </c:pt>
                <c:pt idx="12">
                  <c:v>0.98399999999999999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688-466F-8206-9713C83D2C0C}"/>
            </c:ext>
          </c:extLst>
        </c:ser>
        <c:ser>
          <c:idx val="3"/>
          <c:order val="3"/>
          <c:tx>
            <c:strRef>
              <c:f>'summary graphs '!$A$143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'!$B$139:$AI$139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'!$B$143:$AI$143</c:f>
              <c:numCache>
                <c:formatCode>0%</c:formatCode>
                <c:ptCount val="13"/>
                <c:pt idx="0">
                  <c:v>1.0329999999999999</c:v>
                </c:pt>
                <c:pt idx="1">
                  <c:v>1.016</c:v>
                </c:pt>
                <c:pt idx="2">
                  <c:v>1.1020000000000001</c:v>
                </c:pt>
                <c:pt idx="3">
                  <c:v>1.0389999999999999</c:v>
                </c:pt>
                <c:pt idx="4">
                  <c:v>1.149</c:v>
                </c:pt>
                <c:pt idx="5">
                  <c:v>1.0189999999999999</c:v>
                </c:pt>
                <c:pt idx="6">
                  <c:v>1.1120000000000001</c:v>
                </c:pt>
                <c:pt idx="7">
                  <c:v>1.0169999999999999</c:v>
                </c:pt>
                <c:pt idx="8">
                  <c:v>1.097</c:v>
                </c:pt>
                <c:pt idx="9">
                  <c:v>1.0660000000000001</c:v>
                </c:pt>
                <c:pt idx="10">
                  <c:v>1.0649999999999999</c:v>
                </c:pt>
                <c:pt idx="11">
                  <c:v>1.032</c:v>
                </c:pt>
                <c:pt idx="12">
                  <c:v>1.0329999999999999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688-466F-8206-9713C83D2C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5787904"/>
        <c:axId val="315810176"/>
      </c:lineChart>
      <c:dateAx>
        <c:axId val="3157879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5810176"/>
        <c:crosses val="autoZero"/>
        <c:auto val="1"/>
        <c:lblOffset val="100"/>
        <c:baseTimeUnit val="months"/>
      </c:dateAx>
      <c:valAx>
        <c:axId val="315810176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315787904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Philip Yeoman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41566815017688"/>
          <c:y val="0.11164913826331149"/>
          <c:w val="0.57051253736656182"/>
          <c:h val="0.68176348585797408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'!$A$148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'!$B$147:$AI$147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'!$B$148:$AI$148</c:f>
              <c:numCache>
                <c:formatCode>0%</c:formatCode>
                <c:ptCount val="13"/>
                <c:pt idx="0">
                  <c:v>0.94</c:v>
                </c:pt>
                <c:pt idx="1">
                  <c:v>0.97599999999999998</c:v>
                </c:pt>
                <c:pt idx="2">
                  <c:v>0.90900000000000003</c:v>
                </c:pt>
                <c:pt idx="3">
                  <c:v>0.87</c:v>
                </c:pt>
                <c:pt idx="4">
                  <c:v>1.02</c:v>
                </c:pt>
                <c:pt idx="5">
                  <c:v>0.872</c:v>
                </c:pt>
                <c:pt idx="6">
                  <c:v>0.89800000000000002</c:v>
                </c:pt>
                <c:pt idx="7">
                  <c:v>0.91800000000000004</c:v>
                </c:pt>
                <c:pt idx="8">
                  <c:v>0.78900000000000003</c:v>
                </c:pt>
                <c:pt idx="9">
                  <c:v>0.98099999999999998</c:v>
                </c:pt>
                <c:pt idx="10">
                  <c:v>0.92400000000000004</c:v>
                </c:pt>
                <c:pt idx="11">
                  <c:v>0.997</c:v>
                </c:pt>
                <c:pt idx="12">
                  <c:v>0.97899999999999998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15-4BE7-B84F-D12B90BCDA50}"/>
            </c:ext>
          </c:extLst>
        </c:ser>
        <c:ser>
          <c:idx val="1"/>
          <c:order val="1"/>
          <c:tx>
            <c:strRef>
              <c:f>'summary graphs '!$A$149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'!$B$147:$AI$147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'!$B$149:$AI$149</c:f>
              <c:numCache>
                <c:formatCode>0%</c:formatCode>
                <c:ptCount val="13"/>
                <c:pt idx="0">
                  <c:v>0.33300000000000002</c:v>
                </c:pt>
                <c:pt idx="1">
                  <c:v>0.4</c:v>
                </c:pt>
                <c:pt idx="2">
                  <c:v>0.503</c:v>
                </c:pt>
                <c:pt idx="3">
                  <c:v>0.247</c:v>
                </c:pt>
                <c:pt idx="4">
                  <c:v>0.497</c:v>
                </c:pt>
                <c:pt idx="5">
                  <c:v>0.46600000000000003</c:v>
                </c:pt>
                <c:pt idx="6">
                  <c:v>0.57399999999999995</c:v>
                </c:pt>
                <c:pt idx="7">
                  <c:v>0.56599999999999995</c:v>
                </c:pt>
                <c:pt idx="8">
                  <c:v>0.41199999999999998</c:v>
                </c:pt>
                <c:pt idx="9">
                  <c:v>0.53700000000000003</c:v>
                </c:pt>
                <c:pt idx="10">
                  <c:v>0.498</c:v>
                </c:pt>
                <c:pt idx="11">
                  <c:v>0.55800000000000005</c:v>
                </c:pt>
                <c:pt idx="12">
                  <c:v>0.25900000000000001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B15-4BE7-B84F-D12B90BCDA50}"/>
            </c:ext>
          </c:extLst>
        </c:ser>
        <c:ser>
          <c:idx val="2"/>
          <c:order val="2"/>
          <c:tx>
            <c:strRef>
              <c:f>'summary graphs '!$A$150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'!$B$147:$AI$147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'!$B$150:$AI$150</c:f>
              <c:numCache>
                <c:formatCode>0%</c:formatCode>
                <c:ptCount val="13"/>
                <c:pt idx="0">
                  <c:v>0.93400000000000005</c:v>
                </c:pt>
                <c:pt idx="1">
                  <c:v>1.0880000000000001</c:v>
                </c:pt>
                <c:pt idx="2">
                  <c:v>1.0049999999999999</c:v>
                </c:pt>
                <c:pt idx="3">
                  <c:v>0.69099999999999995</c:v>
                </c:pt>
                <c:pt idx="4">
                  <c:v>0.97</c:v>
                </c:pt>
                <c:pt idx="5">
                  <c:v>1.004</c:v>
                </c:pt>
                <c:pt idx="6">
                  <c:v>1.0029999999999999</c:v>
                </c:pt>
                <c:pt idx="7">
                  <c:v>1.004</c:v>
                </c:pt>
                <c:pt idx="8">
                  <c:v>0.96899999999999997</c:v>
                </c:pt>
                <c:pt idx="9">
                  <c:v>0.93500000000000005</c:v>
                </c:pt>
                <c:pt idx="10">
                  <c:v>0.97099999999999997</c:v>
                </c:pt>
                <c:pt idx="11">
                  <c:v>1.0049999999999999</c:v>
                </c:pt>
                <c:pt idx="12">
                  <c:v>0.97099999999999997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B15-4BE7-B84F-D12B90BCDA50}"/>
            </c:ext>
          </c:extLst>
        </c:ser>
        <c:ser>
          <c:idx val="3"/>
          <c:order val="3"/>
          <c:tx>
            <c:strRef>
              <c:f>'summary graphs '!$A$151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'!$B$147:$AI$147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'!$B$151:$AI$151</c:f>
              <c:numCache>
                <c:formatCode>0%</c:formatCode>
                <c:ptCount val="13"/>
                <c:pt idx="0">
                  <c:v>0.10199999999999999</c:v>
                </c:pt>
                <c:pt idx="1">
                  <c:v>0.36299999999999999</c:v>
                </c:pt>
                <c:pt idx="2">
                  <c:v>0.2</c:v>
                </c:pt>
                <c:pt idx="3">
                  <c:v>3.5999999999999997E-2</c:v>
                </c:pt>
                <c:pt idx="4">
                  <c:v>0.53300000000000003</c:v>
                </c:pt>
                <c:pt idx="5">
                  <c:v>0.5</c:v>
                </c:pt>
                <c:pt idx="6">
                  <c:v>0.35199999999999998</c:v>
                </c:pt>
                <c:pt idx="7">
                  <c:v>0.3</c:v>
                </c:pt>
                <c:pt idx="8">
                  <c:v>0.19400000000000001</c:v>
                </c:pt>
                <c:pt idx="9">
                  <c:v>0</c:v>
                </c:pt>
                <c:pt idx="10">
                  <c:v>6.5000000000000002E-2</c:v>
                </c:pt>
                <c:pt idx="11">
                  <c:v>0</c:v>
                </c:pt>
                <c:pt idx="12">
                  <c:v>3.3000000000000002E-2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15-4BE7-B84F-D12B90BCD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5873152"/>
        <c:axId val="315874688"/>
      </c:lineChart>
      <c:dateAx>
        <c:axId val="31587315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5874688"/>
        <c:crosses val="autoZero"/>
        <c:auto val="1"/>
        <c:lblOffset val="100"/>
        <c:baseTimeUnit val="months"/>
      </c:dateAx>
      <c:valAx>
        <c:axId val="315874688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15873152"/>
        <c:crosses val="autoZero"/>
        <c:crossBetween val="between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layout>
        <c:manualLayout>
          <c:xMode val="edge"/>
          <c:yMode val="edge"/>
          <c:x val="0.68545383138901317"/>
          <c:y val="0.25985262120776714"/>
          <c:w val="0.3127094053958549"/>
          <c:h val="0.59055118110236215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Pulteney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4416306947276455"/>
          <c:y val="0.18159563843041154"/>
          <c:w val="0.53758885121566213"/>
          <c:h val="0.61279161666130022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'!$A$156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'!$B$155:$AI$155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'!$B$156:$AI$156</c:f>
              <c:numCache>
                <c:formatCode>0%</c:formatCode>
                <c:ptCount val="13"/>
                <c:pt idx="0">
                  <c:v>1.0760000000000001</c:v>
                </c:pt>
                <c:pt idx="1">
                  <c:v>1.139</c:v>
                </c:pt>
                <c:pt idx="2">
                  <c:v>1.161</c:v>
                </c:pt>
                <c:pt idx="3">
                  <c:v>1.1160000000000001</c:v>
                </c:pt>
                <c:pt idx="4">
                  <c:v>1.325</c:v>
                </c:pt>
                <c:pt idx="5">
                  <c:v>1.2230000000000001</c:v>
                </c:pt>
                <c:pt idx="6">
                  <c:v>1.0980000000000001</c:v>
                </c:pt>
                <c:pt idx="7">
                  <c:v>1.127</c:v>
                </c:pt>
                <c:pt idx="8">
                  <c:v>1.103</c:v>
                </c:pt>
                <c:pt idx="9">
                  <c:v>1.0109999999999999</c:v>
                </c:pt>
                <c:pt idx="10">
                  <c:v>0.996</c:v>
                </c:pt>
                <c:pt idx="11">
                  <c:v>0.97899999999999998</c:v>
                </c:pt>
                <c:pt idx="12">
                  <c:v>0.96499999999999997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B1-411C-86F5-1784C132E321}"/>
            </c:ext>
          </c:extLst>
        </c:ser>
        <c:ser>
          <c:idx val="1"/>
          <c:order val="1"/>
          <c:tx>
            <c:strRef>
              <c:f>'summary graphs '!$A$157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'!$B$155:$AI$155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'!$B$157:$AI$157</c:f>
              <c:numCache>
                <c:formatCode>0%</c:formatCode>
                <c:ptCount val="13"/>
                <c:pt idx="0">
                  <c:v>0.80100000000000005</c:v>
                </c:pt>
                <c:pt idx="1">
                  <c:v>0.92600000000000005</c:v>
                </c:pt>
                <c:pt idx="2">
                  <c:v>0.66200000000000003</c:v>
                </c:pt>
                <c:pt idx="3">
                  <c:v>0.73599999999999999</c:v>
                </c:pt>
                <c:pt idx="4">
                  <c:v>0.83399999999999996</c:v>
                </c:pt>
                <c:pt idx="5">
                  <c:v>0.91200000000000003</c:v>
                </c:pt>
                <c:pt idx="6">
                  <c:v>0.97399999999999998</c:v>
                </c:pt>
                <c:pt idx="7">
                  <c:v>0.84599999999999997</c:v>
                </c:pt>
                <c:pt idx="8">
                  <c:v>0.87</c:v>
                </c:pt>
                <c:pt idx="9">
                  <c:v>0.88200000000000001</c:v>
                </c:pt>
                <c:pt idx="10">
                  <c:v>0.78400000000000003</c:v>
                </c:pt>
                <c:pt idx="11">
                  <c:v>0.871</c:v>
                </c:pt>
                <c:pt idx="12">
                  <c:v>0.91900000000000004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0B1-411C-86F5-1784C132E321}"/>
            </c:ext>
          </c:extLst>
        </c:ser>
        <c:ser>
          <c:idx val="2"/>
          <c:order val="2"/>
          <c:tx>
            <c:strRef>
              <c:f>'summary graphs '!$A$158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'!$B$155:$AI$155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'!$B$158:$AI$158</c:f>
              <c:numCache>
                <c:formatCode>0%</c:formatCode>
                <c:ptCount val="13"/>
                <c:pt idx="0">
                  <c:v>1.008</c:v>
                </c:pt>
                <c:pt idx="1">
                  <c:v>0.99399999999999999</c:v>
                </c:pt>
                <c:pt idx="2">
                  <c:v>1.028</c:v>
                </c:pt>
                <c:pt idx="3">
                  <c:v>1.0209999999999999</c:v>
                </c:pt>
                <c:pt idx="4">
                  <c:v>1.1679999999999999</c:v>
                </c:pt>
                <c:pt idx="5">
                  <c:v>1.1879999999999999</c:v>
                </c:pt>
                <c:pt idx="6">
                  <c:v>1.161</c:v>
                </c:pt>
                <c:pt idx="7">
                  <c:v>1.244</c:v>
                </c:pt>
                <c:pt idx="8">
                  <c:v>1.1379999999999999</c:v>
                </c:pt>
                <c:pt idx="9">
                  <c:v>0.79300000000000004</c:v>
                </c:pt>
                <c:pt idx="10">
                  <c:v>1.0209999999999999</c:v>
                </c:pt>
                <c:pt idx="11">
                  <c:v>0.98799999999999999</c:v>
                </c:pt>
                <c:pt idx="12">
                  <c:v>1.0149999999999999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0B1-411C-86F5-1784C132E321}"/>
            </c:ext>
          </c:extLst>
        </c:ser>
        <c:ser>
          <c:idx val="3"/>
          <c:order val="3"/>
          <c:tx>
            <c:strRef>
              <c:f>'summary graphs '!$A$159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'!$B$155:$AI$155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'!$B$159:$AI$159</c:f>
              <c:numCache>
                <c:formatCode>0%</c:formatCode>
                <c:ptCount val="13"/>
                <c:pt idx="0">
                  <c:v>1.1399999999999999</c:v>
                </c:pt>
                <c:pt idx="1">
                  <c:v>1.0580000000000001</c:v>
                </c:pt>
                <c:pt idx="2">
                  <c:v>0.99</c:v>
                </c:pt>
                <c:pt idx="3">
                  <c:v>0.92500000000000004</c:v>
                </c:pt>
                <c:pt idx="4">
                  <c:v>0.93600000000000005</c:v>
                </c:pt>
                <c:pt idx="5">
                  <c:v>1.0489999999999999</c:v>
                </c:pt>
                <c:pt idx="6">
                  <c:v>1.0229999999999999</c:v>
                </c:pt>
                <c:pt idx="7">
                  <c:v>1.0109999999999999</c:v>
                </c:pt>
                <c:pt idx="8">
                  <c:v>1.0880000000000001</c:v>
                </c:pt>
                <c:pt idx="9">
                  <c:v>0.97799999999999998</c:v>
                </c:pt>
                <c:pt idx="10">
                  <c:v>0.95799999999999996</c:v>
                </c:pt>
                <c:pt idx="11">
                  <c:v>0.95699999999999996</c:v>
                </c:pt>
                <c:pt idx="12">
                  <c:v>0.96699999999999997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B1-411C-86F5-1784C132E3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333504"/>
        <c:axId val="317335040"/>
      </c:lineChart>
      <c:dateAx>
        <c:axId val="3173335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7335040"/>
        <c:crosses val="autoZero"/>
        <c:auto val="1"/>
        <c:lblOffset val="100"/>
        <c:baseTimeUnit val="months"/>
      </c:dateAx>
      <c:valAx>
        <c:axId val="317335040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17333504"/>
        <c:crosses val="autoZero"/>
        <c:crossBetween val="between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ACE</a:t>
            </a:r>
          </a:p>
        </c:rich>
      </c:tx>
      <c:layout>
        <c:manualLayout>
          <c:xMode val="edge"/>
          <c:yMode val="edge"/>
          <c:x val="0.54507081661962065"/>
          <c:y val="2.59403372243839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5834744327802229E-2"/>
          <c:y val="0.34892088037188124"/>
          <c:w val="0.56284481409143805"/>
          <c:h val="0.39955649369130064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'!$A$4</c:f>
              <c:strCache>
                <c:ptCount val="1"/>
                <c:pt idx="0">
                  <c:v>Total monthly actual % Day hours- RN </c:v>
                </c:pt>
              </c:strCache>
            </c:strRef>
          </c:tx>
          <c:marker>
            <c:symbol val="none"/>
          </c:marker>
          <c:cat>
            <c:numRef>
              <c:f>'summary graphs '!$B$3:$AI$3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'!$B$4:$AI$4</c:f>
              <c:numCache>
                <c:formatCode>0%</c:formatCode>
                <c:ptCount val="13"/>
                <c:pt idx="0">
                  <c:v>0.88300000000000001</c:v>
                </c:pt>
                <c:pt idx="1">
                  <c:v>0.78900000000000003</c:v>
                </c:pt>
                <c:pt idx="2">
                  <c:v>0.82799999999999996</c:v>
                </c:pt>
                <c:pt idx="3">
                  <c:v>0.84399999999999997</c:v>
                </c:pt>
                <c:pt idx="4">
                  <c:v>0.82399999999999995</c:v>
                </c:pt>
                <c:pt idx="5">
                  <c:v>0.79500000000000004</c:v>
                </c:pt>
                <c:pt idx="6">
                  <c:v>0.89900000000000002</c:v>
                </c:pt>
                <c:pt idx="7">
                  <c:v>0.86299999999999999</c:v>
                </c:pt>
                <c:pt idx="8">
                  <c:v>0.86399999999999999</c:v>
                </c:pt>
                <c:pt idx="9">
                  <c:v>0.82299999999999995</c:v>
                </c:pt>
                <c:pt idx="10">
                  <c:v>0.80300000000000005</c:v>
                </c:pt>
                <c:pt idx="11">
                  <c:v>0.60799999999999998</c:v>
                </c:pt>
                <c:pt idx="12">
                  <c:v>0.86199999999999999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6FC-47AB-BE84-90FCF9397796}"/>
            </c:ext>
          </c:extLst>
        </c:ser>
        <c:ser>
          <c:idx val="1"/>
          <c:order val="1"/>
          <c:tx>
            <c:strRef>
              <c:f>'summary graphs '!$A$5</c:f>
              <c:strCache>
                <c:ptCount val="1"/>
                <c:pt idx="0">
                  <c:v>Total monthly actual % day hours- HCA </c:v>
                </c:pt>
              </c:strCache>
            </c:strRef>
          </c:tx>
          <c:marker>
            <c:symbol val="none"/>
          </c:marker>
          <c:cat>
            <c:numRef>
              <c:f>'summary graphs '!$B$3:$AI$3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'!$B$5:$AI$5</c:f>
              <c:numCache>
                <c:formatCode>0%</c:formatCode>
                <c:ptCount val="13"/>
                <c:pt idx="0">
                  <c:v>0.872</c:v>
                </c:pt>
                <c:pt idx="1">
                  <c:v>0.93700000000000006</c:v>
                </c:pt>
                <c:pt idx="2">
                  <c:v>0.90500000000000003</c:v>
                </c:pt>
                <c:pt idx="3">
                  <c:v>1.0269999999999999</c:v>
                </c:pt>
                <c:pt idx="4">
                  <c:v>1.0549999999999999</c:v>
                </c:pt>
                <c:pt idx="5">
                  <c:v>1.1559999999999999</c:v>
                </c:pt>
                <c:pt idx="6">
                  <c:v>0.85799999999999998</c:v>
                </c:pt>
                <c:pt idx="7">
                  <c:v>0.80600000000000005</c:v>
                </c:pt>
                <c:pt idx="8">
                  <c:v>0.86499999999999999</c:v>
                </c:pt>
                <c:pt idx="9">
                  <c:v>0.80900000000000005</c:v>
                </c:pt>
                <c:pt idx="10">
                  <c:v>0.83899999999999997</c:v>
                </c:pt>
                <c:pt idx="11">
                  <c:v>0.77500000000000002</c:v>
                </c:pt>
                <c:pt idx="12">
                  <c:v>0.72199999999999998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6FC-47AB-BE84-90FCF9397796}"/>
            </c:ext>
          </c:extLst>
        </c:ser>
        <c:ser>
          <c:idx val="2"/>
          <c:order val="2"/>
          <c:tx>
            <c:strRef>
              <c:f>'summary graphs '!$A$6</c:f>
              <c:strCache>
                <c:ptCount val="1"/>
                <c:pt idx="0">
                  <c:v>Total monthly actual % night hours- RN </c:v>
                </c:pt>
              </c:strCache>
            </c:strRef>
          </c:tx>
          <c:marker>
            <c:symbol val="none"/>
          </c:marker>
          <c:cat>
            <c:numRef>
              <c:f>'summary graphs '!$B$3:$AI$3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'!$B$6:$AI$6</c:f>
              <c:numCache>
                <c:formatCode>0%</c:formatCode>
                <c:ptCount val="13"/>
                <c:pt idx="0">
                  <c:v>0.99299999999999999</c:v>
                </c:pt>
                <c:pt idx="1">
                  <c:v>0.99399999999999999</c:v>
                </c:pt>
                <c:pt idx="2">
                  <c:v>0.98099999999999998</c:v>
                </c:pt>
                <c:pt idx="3">
                  <c:v>0.96599999999999997</c:v>
                </c:pt>
                <c:pt idx="4">
                  <c:v>1.0089999999999999</c:v>
                </c:pt>
                <c:pt idx="5">
                  <c:v>1.036</c:v>
                </c:pt>
                <c:pt idx="6">
                  <c:v>1.026</c:v>
                </c:pt>
                <c:pt idx="7">
                  <c:v>1.034</c:v>
                </c:pt>
                <c:pt idx="8">
                  <c:v>1.02</c:v>
                </c:pt>
                <c:pt idx="9">
                  <c:v>0.88700000000000001</c:v>
                </c:pt>
                <c:pt idx="10">
                  <c:v>1.0089999999999999</c:v>
                </c:pt>
                <c:pt idx="11">
                  <c:v>0.98099999999999998</c:v>
                </c:pt>
                <c:pt idx="1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6FC-47AB-BE84-90FCF9397796}"/>
            </c:ext>
          </c:extLst>
        </c:ser>
        <c:ser>
          <c:idx val="3"/>
          <c:order val="3"/>
          <c:tx>
            <c:strRef>
              <c:f>'summary graphs '!$A$7</c:f>
              <c:strCache>
                <c:ptCount val="1"/>
                <c:pt idx="0">
                  <c:v>Total monthly actual % night hours -HCA </c:v>
                </c:pt>
              </c:strCache>
            </c:strRef>
          </c:tx>
          <c:marker>
            <c:symbol val="none"/>
          </c:marker>
          <c:cat>
            <c:numRef>
              <c:f>'summary graphs '!$B$3:$AI$3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'!$B$7:$AI$7</c:f>
              <c:numCache>
                <c:formatCode>0%</c:formatCode>
                <c:ptCount val="13"/>
                <c:pt idx="0">
                  <c:v>0.98899999999999999</c:v>
                </c:pt>
                <c:pt idx="1">
                  <c:v>0.97899999999999998</c:v>
                </c:pt>
                <c:pt idx="2">
                  <c:v>1.0329999999999999</c:v>
                </c:pt>
                <c:pt idx="3">
                  <c:v>0.93100000000000005</c:v>
                </c:pt>
                <c:pt idx="4">
                  <c:v>0.97899999999999998</c:v>
                </c:pt>
                <c:pt idx="5">
                  <c:v>1.0840000000000001</c:v>
                </c:pt>
                <c:pt idx="6">
                  <c:v>0.98099999999999998</c:v>
                </c:pt>
                <c:pt idx="7">
                  <c:v>0.94399999999999995</c:v>
                </c:pt>
                <c:pt idx="8">
                  <c:v>0.96699999999999997</c:v>
                </c:pt>
                <c:pt idx="9">
                  <c:v>0.94</c:v>
                </c:pt>
                <c:pt idx="10">
                  <c:v>1</c:v>
                </c:pt>
                <c:pt idx="11">
                  <c:v>0.96799999999999997</c:v>
                </c:pt>
                <c:pt idx="12">
                  <c:v>0.97799999999999998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6FC-47AB-BE84-90FCF93977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1126656"/>
        <c:axId val="221128192"/>
      </c:lineChart>
      <c:dateAx>
        <c:axId val="22112665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21128192"/>
        <c:crosses val="autoZero"/>
        <c:auto val="1"/>
        <c:lblOffset val="100"/>
        <c:baseTimeUnit val="months"/>
      </c:dateAx>
      <c:valAx>
        <c:axId val="221128192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21126656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Respiratory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396855039137807"/>
          <c:y val="0.15065718464945552"/>
          <c:w val="0.55408654449167305"/>
          <c:h val="0.6396374724665701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'!$A$164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'!$B$163:$AI$163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'!$B$164:$AI$164</c:f>
              <c:numCache>
                <c:formatCode>0%</c:formatCode>
                <c:ptCount val="13"/>
                <c:pt idx="0">
                  <c:v>0.82499999999999996</c:v>
                </c:pt>
                <c:pt idx="1">
                  <c:v>0.83799999999999997</c:v>
                </c:pt>
                <c:pt idx="2">
                  <c:v>0.85699999999999998</c:v>
                </c:pt>
                <c:pt idx="3">
                  <c:v>0.91300000000000003</c:v>
                </c:pt>
                <c:pt idx="4">
                  <c:v>0.82899999999999996</c:v>
                </c:pt>
                <c:pt idx="5">
                  <c:v>0.82799999999999996</c:v>
                </c:pt>
                <c:pt idx="6">
                  <c:v>0.876</c:v>
                </c:pt>
                <c:pt idx="7">
                  <c:v>0.871</c:v>
                </c:pt>
                <c:pt idx="8">
                  <c:v>0.83499999999999996</c:v>
                </c:pt>
                <c:pt idx="9">
                  <c:v>0.84</c:v>
                </c:pt>
                <c:pt idx="10">
                  <c:v>0.84499999999999997</c:v>
                </c:pt>
                <c:pt idx="11">
                  <c:v>0.81899999999999995</c:v>
                </c:pt>
                <c:pt idx="12">
                  <c:v>0.78500000000000003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E2-45AD-A14F-ECD7DCD29D89}"/>
            </c:ext>
          </c:extLst>
        </c:ser>
        <c:ser>
          <c:idx val="1"/>
          <c:order val="1"/>
          <c:tx>
            <c:strRef>
              <c:f>'summary graphs '!$A$165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'!$B$163:$AI$163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'!$B$165:$AI$165</c:f>
              <c:numCache>
                <c:formatCode>0%</c:formatCode>
                <c:ptCount val="13"/>
                <c:pt idx="0">
                  <c:v>0.84199999999999997</c:v>
                </c:pt>
                <c:pt idx="1">
                  <c:v>0.88300000000000001</c:v>
                </c:pt>
                <c:pt idx="2">
                  <c:v>0.85499999999999998</c:v>
                </c:pt>
                <c:pt idx="3">
                  <c:v>0.91100000000000003</c:v>
                </c:pt>
                <c:pt idx="4">
                  <c:v>0.86199999999999999</c:v>
                </c:pt>
                <c:pt idx="5">
                  <c:v>0.93</c:v>
                </c:pt>
                <c:pt idx="6">
                  <c:v>0.79600000000000004</c:v>
                </c:pt>
                <c:pt idx="7">
                  <c:v>0.73499999999999999</c:v>
                </c:pt>
                <c:pt idx="8">
                  <c:v>0.76400000000000001</c:v>
                </c:pt>
                <c:pt idx="9">
                  <c:v>0.78400000000000003</c:v>
                </c:pt>
                <c:pt idx="10">
                  <c:v>0.83299999999999996</c:v>
                </c:pt>
                <c:pt idx="11">
                  <c:v>0.80400000000000005</c:v>
                </c:pt>
                <c:pt idx="12">
                  <c:v>0.92200000000000004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7E2-45AD-A14F-ECD7DCD29D89}"/>
            </c:ext>
          </c:extLst>
        </c:ser>
        <c:ser>
          <c:idx val="2"/>
          <c:order val="2"/>
          <c:tx>
            <c:strRef>
              <c:f>'summary graphs '!$A$166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'!$B$163:$AI$163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'!$B$166:$AI$166</c:f>
              <c:numCache>
                <c:formatCode>0%</c:formatCode>
                <c:ptCount val="13"/>
                <c:pt idx="0">
                  <c:v>0.879</c:v>
                </c:pt>
                <c:pt idx="1">
                  <c:v>0.90700000000000003</c:v>
                </c:pt>
                <c:pt idx="2">
                  <c:v>0.88700000000000001</c:v>
                </c:pt>
                <c:pt idx="3">
                  <c:v>0.91700000000000004</c:v>
                </c:pt>
                <c:pt idx="4">
                  <c:v>0.90400000000000003</c:v>
                </c:pt>
                <c:pt idx="5">
                  <c:v>0.89700000000000002</c:v>
                </c:pt>
                <c:pt idx="6">
                  <c:v>0.78200000000000003</c:v>
                </c:pt>
                <c:pt idx="7">
                  <c:v>0.91900000000000004</c:v>
                </c:pt>
                <c:pt idx="8">
                  <c:v>0.91</c:v>
                </c:pt>
                <c:pt idx="9">
                  <c:v>0.76500000000000001</c:v>
                </c:pt>
                <c:pt idx="10">
                  <c:v>0.88100000000000001</c:v>
                </c:pt>
                <c:pt idx="11">
                  <c:v>0.86199999999999999</c:v>
                </c:pt>
                <c:pt idx="1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7E2-45AD-A14F-ECD7DCD29D89}"/>
            </c:ext>
          </c:extLst>
        </c:ser>
        <c:ser>
          <c:idx val="3"/>
          <c:order val="3"/>
          <c:tx>
            <c:strRef>
              <c:f>'summary graphs '!$A$167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'!$B$163:$AI$163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'!$B$167:$AI$167</c:f>
              <c:numCache>
                <c:formatCode>0%</c:formatCode>
                <c:ptCount val="13"/>
                <c:pt idx="0">
                  <c:v>1.071</c:v>
                </c:pt>
                <c:pt idx="1">
                  <c:v>0.77500000000000002</c:v>
                </c:pt>
                <c:pt idx="2">
                  <c:v>0.86699999999999999</c:v>
                </c:pt>
                <c:pt idx="3">
                  <c:v>0.83099999999999996</c:v>
                </c:pt>
                <c:pt idx="4">
                  <c:v>0.77400000000000002</c:v>
                </c:pt>
                <c:pt idx="5">
                  <c:v>0.81299999999999994</c:v>
                </c:pt>
                <c:pt idx="6">
                  <c:v>0.81299999999999994</c:v>
                </c:pt>
                <c:pt idx="7">
                  <c:v>0.74299999999999999</c:v>
                </c:pt>
                <c:pt idx="8">
                  <c:v>0.76800000000000002</c:v>
                </c:pt>
                <c:pt idx="9">
                  <c:v>0.80800000000000005</c:v>
                </c:pt>
                <c:pt idx="10">
                  <c:v>0.82899999999999996</c:v>
                </c:pt>
                <c:pt idx="11">
                  <c:v>0.77600000000000002</c:v>
                </c:pt>
                <c:pt idx="12">
                  <c:v>0.98299999999999998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7E2-45AD-A14F-ECD7DCD29D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357440"/>
        <c:axId val="317367424"/>
      </c:lineChart>
      <c:dateAx>
        <c:axId val="31735744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7367424"/>
        <c:crosses val="autoZero"/>
        <c:auto val="1"/>
        <c:lblOffset val="100"/>
        <c:baseTimeUnit val="months"/>
      </c:dateAx>
      <c:valAx>
        <c:axId val="3173674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317357440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layout>
        <c:manualLayout>
          <c:xMode val="edge"/>
          <c:yMode val="edge"/>
          <c:x val="0.69766944347643312"/>
          <c:y val="0.24502237366065929"/>
          <c:w val="0.30233055652356694"/>
          <c:h val="0.68070323083870443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Robin Smith</a:t>
            </a:r>
          </a:p>
        </c:rich>
      </c:tx>
      <c:layout>
        <c:manualLayout>
          <c:xMode val="edge"/>
          <c:yMode val="edge"/>
          <c:x val="0.41873600174978126"/>
          <c:y val="2.141900937081659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204256160501432"/>
          <c:y val="0.13809004052869911"/>
          <c:w val="0.52996865577568442"/>
          <c:h val="0.65060954278573035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'!$A$172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'!$B$171:$AI$171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'!$B$172:$AI$172</c:f>
              <c:numCache>
                <c:formatCode>0%</c:formatCode>
                <c:ptCount val="13"/>
                <c:pt idx="0">
                  <c:v>0.93700000000000006</c:v>
                </c:pt>
                <c:pt idx="1">
                  <c:v>1.008</c:v>
                </c:pt>
                <c:pt idx="2">
                  <c:v>0.99299999999999999</c:v>
                </c:pt>
                <c:pt idx="3">
                  <c:v>1.0289999999999999</c:v>
                </c:pt>
                <c:pt idx="4">
                  <c:v>1.05</c:v>
                </c:pt>
                <c:pt idx="5">
                  <c:v>1.004</c:v>
                </c:pt>
                <c:pt idx="6">
                  <c:v>0.93799999999999994</c:v>
                </c:pt>
                <c:pt idx="7">
                  <c:v>0.95799999999999996</c:v>
                </c:pt>
                <c:pt idx="8">
                  <c:v>0.92300000000000004</c:v>
                </c:pt>
                <c:pt idx="9">
                  <c:v>0.96599999999999997</c:v>
                </c:pt>
                <c:pt idx="10">
                  <c:v>0.97299999999999998</c:v>
                </c:pt>
                <c:pt idx="11">
                  <c:v>0.96399999999999997</c:v>
                </c:pt>
                <c:pt idx="12">
                  <c:v>0.95199999999999996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83-4BF9-9E01-707AAC647D1F}"/>
            </c:ext>
          </c:extLst>
        </c:ser>
        <c:ser>
          <c:idx val="1"/>
          <c:order val="1"/>
          <c:tx>
            <c:strRef>
              <c:f>'summary graphs '!$A$173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'!$B$171:$AI$171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'!$B$173:$AI$173</c:f>
              <c:numCache>
                <c:formatCode>0%</c:formatCode>
                <c:ptCount val="13"/>
                <c:pt idx="0">
                  <c:v>0.66700000000000004</c:v>
                </c:pt>
                <c:pt idx="1">
                  <c:v>0.67500000000000004</c:v>
                </c:pt>
                <c:pt idx="2">
                  <c:v>0.82099999999999995</c:v>
                </c:pt>
                <c:pt idx="3">
                  <c:v>0.64200000000000002</c:v>
                </c:pt>
                <c:pt idx="4">
                  <c:v>0.628</c:v>
                </c:pt>
                <c:pt idx="5">
                  <c:v>0.76500000000000001</c:v>
                </c:pt>
                <c:pt idx="6">
                  <c:v>0.83299999999999996</c:v>
                </c:pt>
                <c:pt idx="7">
                  <c:v>0.82799999999999996</c:v>
                </c:pt>
                <c:pt idx="8">
                  <c:v>0.87</c:v>
                </c:pt>
                <c:pt idx="9">
                  <c:v>0.81799999999999995</c:v>
                </c:pt>
                <c:pt idx="10">
                  <c:v>0.72</c:v>
                </c:pt>
                <c:pt idx="11">
                  <c:v>0.81</c:v>
                </c:pt>
                <c:pt idx="12">
                  <c:v>0.88500000000000001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83-4BF9-9E01-707AAC647D1F}"/>
            </c:ext>
          </c:extLst>
        </c:ser>
        <c:ser>
          <c:idx val="2"/>
          <c:order val="2"/>
          <c:tx>
            <c:strRef>
              <c:f>'summary graphs '!$A$174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'!$B$171:$AI$171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'!$B$174:$AI$174</c:f>
              <c:numCache>
                <c:formatCode>0%</c:formatCode>
                <c:ptCount val="13"/>
                <c:pt idx="0">
                  <c:v>0.97499999999999998</c:v>
                </c:pt>
                <c:pt idx="1">
                  <c:v>1</c:v>
                </c:pt>
                <c:pt idx="2">
                  <c:v>1.002</c:v>
                </c:pt>
                <c:pt idx="3">
                  <c:v>0.97799999999999998</c:v>
                </c:pt>
                <c:pt idx="4">
                  <c:v>1.008</c:v>
                </c:pt>
                <c:pt idx="5">
                  <c:v>1.0089999999999999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0.98399999999999999</c:v>
                </c:pt>
                <c:pt idx="11">
                  <c:v>1</c:v>
                </c:pt>
                <c:pt idx="12">
                  <c:v>0.99199999999999999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83-4BF9-9E01-707AAC647D1F}"/>
            </c:ext>
          </c:extLst>
        </c:ser>
        <c:ser>
          <c:idx val="3"/>
          <c:order val="3"/>
          <c:tx>
            <c:strRef>
              <c:f>'summary graphs '!$A$175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'!$B$171:$AI$171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'!$B$175:$AI$175</c:f>
              <c:numCache>
                <c:formatCode>0%</c:formatCode>
                <c:ptCount val="13"/>
                <c:pt idx="0">
                  <c:v>1.002</c:v>
                </c:pt>
                <c:pt idx="1">
                  <c:v>0.98599999999999999</c:v>
                </c:pt>
                <c:pt idx="2">
                  <c:v>0.999</c:v>
                </c:pt>
                <c:pt idx="3">
                  <c:v>1.0169999999999999</c:v>
                </c:pt>
                <c:pt idx="4">
                  <c:v>0.93500000000000005</c:v>
                </c:pt>
                <c:pt idx="5">
                  <c:v>1.393</c:v>
                </c:pt>
                <c:pt idx="6">
                  <c:v>1.403</c:v>
                </c:pt>
                <c:pt idx="7">
                  <c:v>1.08</c:v>
                </c:pt>
                <c:pt idx="8">
                  <c:v>0.97799999999999998</c:v>
                </c:pt>
                <c:pt idx="9">
                  <c:v>0.871</c:v>
                </c:pt>
                <c:pt idx="10">
                  <c:v>0.91</c:v>
                </c:pt>
                <c:pt idx="11">
                  <c:v>0.94199999999999995</c:v>
                </c:pt>
                <c:pt idx="1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83-4BF9-9E01-707AAC647D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381248"/>
        <c:axId val="317669760"/>
      </c:lineChart>
      <c:dateAx>
        <c:axId val="31738124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7669760"/>
        <c:crosses val="autoZero"/>
        <c:auto val="1"/>
        <c:lblOffset val="100"/>
        <c:baseTimeUnit val="months"/>
      </c:dateAx>
      <c:valAx>
        <c:axId val="3176697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17381248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SAU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4084746394170278"/>
          <c:y val="0.13196742530471364"/>
          <c:w val="0.53513421833101182"/>
          <c:h val="0.66595261208787249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'!$A$180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'!$B$179:$AI$179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'!$B$180:$AI$180</c:f>
              <c:numCache>
                <c:formatCode>0%</c:formatCode>
                <c:ptCount val="13"/>
                <c:pt idx="0">
                  <c:v>0.79300000000000004</c:v>
                </c:pt>
                <c:pt idx="1">
                  <c:v>0.94299999999999995</c:v>
                </c:pt>
                <c:pt idx="2">
                  <c:v>0.91700000000000004</c:v>
                </c:pt>
                <c:pt idx="3">
                  <c:v>0.89700000000000002</c:v>
                </c:pt>
                <c:pt idx="4">
                  <c:v>0.94199999999999995</c:v>
                </c:pt>
                <c:pt idx="5">
                  <c:v>0.90200000000000002</c:v>
                </c:pt>
                <c:pt idx="6">
                  <c:v>0.97199999999999998</c:v>
                </c:pt>
                <c:pt idx="7">
                  <c:v>0.91700000000000004</c:v>
                </c:pt>
                <c:pt idx="8">
                  <c:v>0.94599999999999995</c:v>
                </c:pt>
                <c:pt idx="9">
                  <c:v>0.96699999999999997</c:v>
                </c:pt>
                <c:pt idx="10">
                  <c:v>0.93799999999999994</c:v>
                </c:pt>
                <c:pt idx="11">
                  <c:v>0.94799999999999995</c:v>
                </c:pt>
                <c:pt idx="12">
                  <c:v>0.89100000000000001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2C6-4D9B-B9CB-9A6AD0493E47}"/>
            </c:ext>
          </c:extLst>
        </c:ser>
        <c:ser>
          <c:idx val="1"/>
          <c:order val="1"/>
          <c:tx>
            <c:strRef>
              <c:f>'summary graphs '!$A$181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'!$B$179:$AI$179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'!$B$181:$AI$181</c:f>
              <c:numCache>
                <c:formatCode>0%</c:formatCode>
                <c:ptCount val="13"/>
                <c:pt idx="0">
                  <c:v>0.84199999999999997</c:v>
                </c:pt>
                <c:pt idx="1">
                  <c:v>0.89400000000000002</c:v>
                </c:pt>
                <c:pt idx="2">
                  <c:v>1.111</c:v>
                </c:pt>
                <c:pt idx="3">
                  <c:v>1.0640000000000001</c:v>
                </c:pt>
                <c:pt idx="4">
                  <c:v>0.93899999999999995</c:v>
                </c:pt>
                <c:pt idx="5">
                  <c:v>1.1890000000000001</c:v>
                </c:pt>
                <c:pt idx="6">
                  <c:v>1.2010000000000001</c:v>
                </c:pt>
                <c:pt idx="7">
                  <c:v>0.90300000000000002</c:v>
                </c:pt>
                <c:pt idx="8">
                  <c:v>1.0249999999999999</c:v>
                </c:pt>
                <c:pt idx="9">
                  <c:v>0.88400000000000001</c:v>
                </c:pt>
                <c:pt idx="10">
                  <c:v>0.84699999999999998</c:v>
                </c:pt>
                <c:pt idx="11">
                  <c:v>0.83699999999999997</c:v>
                </c:pt>
                <c:pt idx="12">
                  <c:v>0.98099999999999998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2C6-4D9B-B9CB-9A6AD0493E47}"/>
            </c:ext>
          </c:extLst>
        </c:ser>
        <c:ser>
          <c:idx val="2"/>
          <c:order val="2"/>
          <c:tx>
            <c:strRef>
              <c:f>'summary graphs '!$A$182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'!$B$179:$AI$179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'!$B$182:$AI$182</c:f>
              <c:numCache>
                <c:formatCode>0%</c:formatCode>
                <c:ptCount val="13"/>
                <c:pt idx="0">
                  <c:v>0.94799999999999995</c:v>
                </c:pt>
                <c:pt idx="1">
                  <c:v>0.94399999999999995</c:v>
                </c:pt>
                <c:pt idx="2">
                  <c:v>0.97699999999999998</c:v>
                </c:pt>
                <c:pt idx="3">
                  <c:v>0.97299999999999998</c:v>
                </c:pt>
                <c:pt idx="4">
                  <c:v>0.97</c:v>
                </c:pt>
                <c:pt idx="5">
                  <c:v>0.98599999999999999</c:v>
                </c:pt>
                <c:pt idx="6">
                  <c:v>0.995</c:v>
                </c:pt>
                <c:pt idx="7">
                  <c:v>0.98799999999999999</c:v>
                </c:pt>
                <c:pt idx="8">
                  <c:v>0.97</c:v>
                </c:pt>
                <c:pt idx="9">
                  <c:v>0.98699999999999999</c:v>
                </c:pt>
                <c:pt idx="10">
                  <c:v>0.96140000000000003</c:v>
                </c:pt>
                <c:pt idx="11">
                  <c:v>1.0029999999999999</c:v>
                </c:pt>
                <c:pt idx="12">
                  <c:v>0.98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2C6-4D9B-B9CB-9A6AD0493E47}"/>
            </c:ext>
          </c:extLst>
        </c:ser>
        <c:ser>
          <c:idx val="3"/>
          <c:order val="3"/>
          <c:tx>
            <c:strRef>
              <c:f>'summary graphs '!$A$183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'!$B$179:$AI$179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'!$B$183:$AI$183</c:f>
              <c:numCache>
                <c:formatCode>0%</c:formatCode>
                <c:ptCount val="13"/>
                <c:pt idx="0">
                  <c:v>1.258</c:v>
                </c:pt>
                <c:pt idx="1">
                  <c:v>0.98299999999999998</c:v>
                </c:pt>
                <c:pt idx="2">
                  <c:v>1.0009999999999999</c:v>
                </c:pt>
                <c:pt idx="3">
                  <c:v>0.90300000000000002</c:v>
                </c:pt>
                <c:pt idx="4">
                  <c:v>0.99399999999999999</c:v>
                </c:pt>
                <c:pt idx="5">
                  <c:v>1.018</c:v>
                </c:pt>
                <c:pt idx="6">
                  <c:v>0.98399999999999999</c:v>
                </c:pt>
                <c:pt idx="7">
                  <c:v>0.94599999999999995</c:v>
                </c:pt>
                <c:pt idx="8">
                  <c:v>0.96799999999999997</c:v>
                </c:pt>
                <c:pt idx="9">
                  <c:v>0.98299999999999998</c:v>
                </c:pt>
                <c:pt idx="10">
                  <c:v>0.95</c:v>
                </c:pt>
                <c:pt idx="11">
                  <c:v>0.91100000000000003</c:v>
                </c:pt>
                <c:pt idx="12">
                  <c:v>0.98299999999999998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2C6-4D9B-B9CB-9A6AD0493E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695872"/>
        <c:axId val="317697408"/>
      </c:lineChart>
      <c:dateAx>
        <c:axId val="31769587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7697408"/>
        <c:crosses val="autoZero"/>
        <c:auto val="1"/>
        <c:lblOffset val="100"/>
        <c:baseTimeUnit val="months"/>
      </c:dateAx>
      <c:valAx>
        <c:axId val="317697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17695872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SSSW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886844200654693"/>
          <c:y val="0.15496187339228001"/>
          <c:w val="0.62785646760907332"/>
          <c:h val="0.64222029940534842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'!$A$188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val>
            <c:numRef>
              <c:f>'summary graphs '!$B$188:$V$188</c:f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'summary graphs '!$B$187:$V$187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42FC-4DEF-9CDE-F40AD4CFD9CF}"/>
            </c:ext>
          </c:extLst>
        </c:ser>
        <c:ser>
          <c:idx val="1"/>
          <c:order val="1"/>
          <c:tx>
            <c:strRef>
              <c:f>'summary graphs '!$A$189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val>
            <c:numRef>
              <c:f>'summary graphs '!$B$189:$V$189</c:f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'summary graphs '!$B$187:$V$187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42FC-4DEF-9CDE-F40AD4CFD9CF}"/>
            </c:ext>
          </c:extLst>
        </c:ser>
        <c:ser>
          <c:idx val="2"/>
          <c:order val="2"/>
          <c:tx>
            <c:strRef>
              <c:f>'summary graphs '!$A$190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val>
            <c:numRef>
              <c:f>'summary graphs '!$B$190:$V$190</c:f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'summary graphs '!$B$187:$V$187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42FC-4DEF-9CDE-F40AD4CFD9CF}"/>
            </c:ext>
          </c:extLst>
        </c:ser>
        <c:ser>
          <c:idx val="3"/>
          <c:order val="3"/>
          <c:tx>
            <c:strRef>
              <c:f>'summary graphs '!$A$191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val>
            <c:numRef>
              <c:f>'summary graphs '!$B$191:$V$191</c:f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'summary graphs '!$B$187:$V$187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3-42FC-4DEF-9CDE-F40AD4CFD9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8029824"/>
        <c:axId val="318031360"/>
      </c:lineChart>
      <c:catAx>
        <c:axId val="3180298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8031360"/>
        <c:crosses val="autoZero"/>
        <c:auto val="1"/>
        <c:lblAlgn val="ctr"/>
        <c:lblOffset val="100"/>
        <c:noMultiLvlLbl val="0"/>
      </c:catAx>
      <c:valAx>
        <c:axId val="318031360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18029824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layout>
        <c:manualLayout>
          <c:xMode val="edge"/>
          <c:yMode val="edge"/>
          <c:x val="0.77778446161427839"/>
          <c:y val="0.2973999553744015"/>
          <c:w val="0.22028844029131478"/>
          <c:h val="0.55136271886459232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Waterhouse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800478509053829"/>
          <c:y val="0.16128757198263424"/>
          <c:w val="0.53717423702965927"/>
          <c:h val="0.61281006305182073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'!$A$196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'!$B$195:$AI$195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'!$B$196:$AI$196</c:f>
              <c:numCache>
                <c:formatCode>0%</c:formatCode>
                <c:ptCount val="13"/>
                <c:pt idx="0">
                  <c:v>1.0209999999999999</c:v>
                </c:pt>
                <c:pt idx="1">
                  <c:v>0.96599999999999997</c:v>
                </c:pt>
                <c:pt idx="2">
                  <c:v>0.92800000000000005</c:v>
                </c:pt>
                <c:pt idx="3">
                  <c:v>0.96199999999999997</c:v>
                </c:pt>
                <c:pt idx="4">
                  <c:v>0.88600000000000001</c:v>
                </c:pt>
                <c:pt idx="5">
                  <c:v>0.92</c:v>
                </c:pt>
                <c:pt idx="6">
                  <c:v>0.92700000000000005</c:v>
                </c:pt>
                <c:pt idx="7">
                  <c:v>0.9</c:v>
                </c:pt>
                <c:pt idx="8">
                  <c:v>0.88500000000000001</c:v>
                </c:pt>
                <c:pt idx="9">
                  <c:v>0.83599999999999997</c:v>
                </c:pt>
                <c:pt idx="10">
                  <c:v>0.86599999999999999</c:v>
                </c:pt>
                <c:pt idx="11">
                  <c:v>0.70899999999999996</c:v>
                </c:pt>
                <c:pt idx="12">
                  <c:v>0.76900000000000002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FE-47A4-BF40-9BABA232E833}"/>
            </c:ext>
          </c:extLst>
        </c:ser>
        <c:ser>
          <c:idx val="1"/>
          <c:order val="1"/>
          <c:tx>
            <c:strRef>
              <c:f>'summary graphs '!$A$197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'!$B$195:$AI$195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'!$B$197:$AI$197</c:f>
              <c:numCache>
                <c:formatCode>0%</c:formatCode>
                <c:ptCount val="13"/>
                <c:pt idx="0">
                  <c:v>0.88300000000000001</c:v>
                </c:pt>
                <c:pt idx="1">
                  <c:v>0.91800000000000004</c:v>
                </c:pt>
                <c:pt idx="2">
                  <c:v>0.98899999999999999</c:v>
                </c:pt>
                <c:pt idx="3">
                  <c:v>0.97799999999999998</c:v>
                </c:pt>
                <c:pt idx="4">
                  <c:v>0.95799999999999996</c:v>
                </c:pt>
                <c:pt idx="5">
                  <c:v>0.93100000000000005</c:v>
                </c:pt>
                <c:pt idx="6">
                  <c:v>0.97799999999999998</c:v>
                </c:pt>
                <c:pt idx="7">
                  <c:v>0.92900000000000005</c:v>
                </c:pt>
                <c:pt idx="8">
                  <c:v>0.84199999999999997</c:v>
                </c:pt>
                <c:pt idx="9">
                  <c:v>0.91200000000000003</c:v>
                </c:pt>
                <c:pt idx="10">
                  <c:v>0.91200000000000003</c:v>
                </c:pt>
                <c:pt idx="11">
                  <c:v>0.83899999999999997</c:v>
                </c:pt>
                <c:pt idx="12">
                  <c:v>0.91200000000000003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FE-47A4-BF40-9BABA232E833}"/>
            </c:ext>
          </c:extLst>
        </c:ser>
        <c:ser>
          <c:idx val="2"/>
          <c:order val="2"/>
          <c:tx>
            <c:strRef>
              <c:f>'summary graphs '!$A$198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'!$B$195:$AI$195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'!$B$198:$AI$198</c:f>
              <c:numCache>
                <c:formatCode>0%</c:formatCode>
                <c:ptCount val="13"/>
                <c:pt idx="0">
                  <c:v>0.99199999999999999</c:v>
                </c:pt>
                <c:pt idx="1">
                  <c:v>0.99199999999999999</c:v>
                </c:pt>
                <c:pt idx="2">
                  <c:v>0.99199999999999999</c:v>
                </c:pt>
                <c:pt idx="3">
                  <c:v>0.96299999999999997</c:v>
                </c:pt>
                <c:pt idx="4">
                  <c:v>0.96799999999999997</c:v>
                </c:pt>
                <c:pt idx="5">
                  <c:v>0.98299999999999998</c:v>
                </c:pt>
                <c:pt idx="6">
                  <c:v>0.999</c:v>
                </c:pt>
                <c:pt idx="7">
                  <c:v>0.96499999999999997</c:v>
                </c:pt>
                <c:pt idx="8">
                  <c:v>0.97499999999999998</c:v>
                </c:pt>
                <c:pt idx="9">
                  <c:v>0.89900000000000002</c:v>
                </c:pt>
                <c:pt idx="10">
                  <c:v>0.87</c:v>
                </c:pt>
                <c:pt idx="11">
                  <c:v>0.86</c:v>
                </c:pt>
                <c:pt idx="12">
                  <c:v>0.86699999999999999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FE-47A4-BF40-9BABA232E833}"/>
            </c:ext>
          </c:extLst>
        </c:ser>
        <c:ser>
          <c:idx val="3"/>
          <c:order val="3"/>
          <c:tx>
            <c:strRef>
              <c:f>'summary graphs '!$A$199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'!$B$195:$AI$195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'!$B$199:$AI$199</c:f>
              <c:numCache>
                <c:formatCode>0%</c:formatCode>
                <c:ptCount val="13"/>
                <c:pt idx="0">
                  <c:v>0.997</c:v>
                </c:pt>
                <c:pt idx="1">
                  <c:v>1.069</c:v>
                </c:pt>
                <c:pt idx="2">
                  <c:v>1.0509999999999999</c:v>
                </c:pt>
                <c:pt idx="3">
                  <c:v>0.96799999999999997</c:v>
                </c:pt>
                <c:pt idx="4">
                  <c:v>1.4350000000000001</c:v>
                </c:pt>
                <c:pt idx="5">
                  <c:v>1.5</c:v>
                </c:pt>
                <c:pt idx="6">
                  <c:v>1.4850000000000001</c:v>
                </c:pt>
                <c:pt idx="7">
                  <c:v>1.3169999999999999</c:v>
                </c:pt>
                <c:pt idx="8">
                  <c:v>1.163</c:v>
                </c:pt>
                <c:pt idx="9">
                  <c:v>1.25</c:v>
                </c:pt>
                <c:pt idx="10">
                  <c:v>1.355</c:v>
                </c:pt>
                <c:pt idx="11">
                  <c:v>0.90300000000000002</c:v>
                </c:pt>
                <c:pt idx="12">
                  <c:v>1.25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DFE-47A4-BF40-9BABA232E8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3377792"/>
        <c:axId val="323379584"/>
      </c:lineChart>
      <c:dateAx>
        <c:axId val="32337779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23379584"/>
        <c:crosses val="autoZero"/>
        <c:auto val="1"/>
        <c:lblOffset val="100"/>
        <c:baseTimeUnit val="months"/>
      </c:dateAx>
      <c:valAx>
        <c:axId val="3233795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23377792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Wbudd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0191016758947534"/>
          <c:y val="0.18314905984835408"/>
          <c:w val="0.54086753290114353"/>
          <c:h val="0.59719879958038424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'!$A$204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'!$B$203:$AI$203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'!$B$204:$AI$204</c:f>
              <c:numCache>
                <c:formatCode>0%</c:formatCode>
                <c:ptCount val="13"/>
                <c:pt idx="0">
                  <c:v>0.89200000000000002</c:v>
                </c:pt>
                <c:pt idx="1">
                  <c:v>0.84099999999999997</c:v>
                </c:pt>
                <c:pt idx="2">
                  <c:v>0.89</c:v>
                </c:pt>
                <c:pt idx="3">
                  <c:v>0.875</c:v>
                </c:pt>
                <c:pt idx="4">
                  <c:v>0.81799999999999995</c:v>
                </c:pt>
                <c:pt idx="5">
                  <c:v>0.80600000000000005</c:v>
                </c:pt>
                <c:pt idx="6">
                  <c:v>0.83299999999999996</c:v>
                </c:pt>
                <c:pt idx="7">
                  <c:v>0.94299999999999995</c:v>
                </c:pt>
                <c:pt idx="8">
                  <c:v>0.70299999999999996</c:v>
                </c:pt>
                <c:pt idx="9">
                  <c:v>0.77800000000000002</c:v>
                </c:pt>
                <c:pt idx="10">
                  <c:v>0.73299999999999998</c:v>
                </c:pt>
                <c:pt idx="11">
                  <c:v>0.70899999999999996</c:v>
                </c:pt>
                <c:pt idx="12">
                  <c:v>0.69199999999999995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45-493C-954F-6860EA1D56A6}"/>
            </c:ext>
          </c:extLst>
        </c:ser>
        <c:ser>
          <c:idx val="1"/>
          <c:order val="1"/>
          <c:tx>
            <c:strRef>
              <c:f>'summary graphs '!$A$205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'!$B$203:$AI$203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'!$B$205:$AI$205</c:f>
              <c:numCache>
                <c:formatCode>0%</c:formatCode>
                <c:ptCount val="13"/>
                <c:pt idx="0">
                  <c:v>0.73699999999999999</c:v>
                </c:pt>
                <c:pt idx="1">
                  <c:v>0.97</c:v>
                </c:pt>
                <c:pt idx="2">
                  <c:v>0.80300000000000005</c:v>
                </c:pt>
                <c:pt idx="3">
                  <c:v>0.96799999999999997</c:v>
                </c:pt>
                <c:pt idx="4">
                  <c:v>1.016</c:v>
                </c:pt>
                <c:pt idx="5">
                  <c:v>1.1459999999999999</c:v>
                </c:pt>
                <c:pt idx="6">
                  <c:v>0.95199999999999996</c:v>
                </c:pt>
                <c:pt idx="7">
                  <c:v>1.0209999999999999</c:v>
                </c:pt>
                <c:pt idx="8">
                  <c:v>1.0189999999999999</c:v>
                </c:pt>
                <c:pt idx="9">
                  <c:v>0.90600000000000003</c:v>
                </c:pt>
                <c:pt idx="10">
                  <c:v>1</c:v>
                </c:pt>
                <c:pt idx="11">
                  <c:v>0.83899999999999997</c:v>
                </c:pt>
                <c:pt idx="12">
                  <c:v>0.73699999999999999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45-493C-954F-6860EA1D56A6}"/>
            </c:ext>
          </c:extLst>
        </c:ser>
        <c:ser>
          <c:idx val="2"/>
          <c:order val="2"/>
          <c:tx>
            <c:strRef>
              <c:f>'summary graphs '!$A$206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'!$B$203:$AI$203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'!$B$206:$AI$206</c:f>
              <c:numCache>
                <c:formatCode>0%</c:formatCode>
                <c:ptCount val="13"/>
                <c:pt idx="0">
                  <c:v>0.92800000000000005</c:v>
                </c:pt>
                <c:pt idx="1">
                  <c:v>0.88700000000000001</c:v>
                </c:pt>
                <c:pt idx="2">
                  <c:v>0.92100000000000004</c:v>
                </c:pt>
                <c:pt idx="3">
                  <c:v>0.90300000000000002</c:v>
                </c:pt>
                <c:pt idx="4">
                  <c:v>0.90900000000000003</c:v>
                </c:pt>
                <c:pt idx="5">
                  <c:v>0.91300000000000003</c:v>
                </c:pt>
                <c:pt idx="6">
                  <c:v>0.96699999999999997</c:v>
                </c:pt>
                <c:pt idx="7">
                  <c:v>0.9</c:v>
                </c:pt>
                <c:pt idx="8">
                  <c:v>0.91400000000000003</c:v>
                </c:pt>
                <c:pt idx="9">
                  <c:v>0.74299999999999999</c:v>
                </c:pt>
                <c:pt idx="10">
                  <c:v>0.86199999999999999</c:v>
                </c:pt>
                <c:pt idx="11">
                  <c:v>0.86</c:v>
                </c:pt>
                <c:pt idx="12">
                  <c:v>0.83299999999999996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5-493C-954F-6860EA1D56A6}"/>
            </c:ext>
          </c:extLst>
        </c:ser>
        <c:ser>
          <c:idx val="3"/>
          <c:order val="3"/>
          <c:tx>
            <c:strRef>
              <c:f>'summary graphs '!$A$207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'!$B$203:$AI$203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'!$B$207:$AI$207</c:f>
              <c:numCache>
                <c:formatCode>0%</c:formatCode>
                <c:ptCount val="13"/>
                <c:pt idx="0">
                  <c:v>1.1120000000000001</c:v>
                </c:pt>
                <c:pt idx="1">
                  <c:v>0.88700000000000001</c:v>
                </c:pt>
                <c:pt idx="2">
                  <c:v>0.96699999999999997</c:v>
                </c:pt>
                <c:pt idx="3">
                  <c:v>0.95199999999999996</c:v>
                </c:pt>
                <c:pt idx="4">
                  <c:v>0.96799999999999997</c:v>
                </c:pt>
                <c:pt idx="5">
                  <c:v>1.125</c:v>
                </c:pt>
                <c:pt idx="6">
                  <c:v>0.95199999999999996</c:v>
                </c:pt>
                <c:pt idx="7">
                  <c:v>0.98299999999999998</c:v>
                </c:pt>
                <c:pt idx="8">
                  <c:v>1.016</c:v>
                </c:pt>
                <c:pt idx="9">
                  <c:v>1.0169999999999999</c:v>
                </c:pt>
                <c:pt idx="10">
                  <c:v>1.012</c:v>
                </c:pt>
                <c:pt idx="11">
                  <c:v>0.90300000000000002</c:v>
                </c:pt>
                <c:pt idx="1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E45-493C-954F-6860EA1D56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3429120"/>
        <c:axId val="323430656"/>
      </c:lineChart>
      <c:dateAx>
        <c:axId val="3234291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23430656"/>
        <c:crosses val="autoZero"/>
        <c:auto val="1"/>
        <c:lblOffset val="100"/>
        <c:baseTimeUnit val="months"/>
      </c:dateAx>
      <c:valAx>
        <c:axId val="3234306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23429120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PAWMary Ward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311287336822283"/>
          <c:y val="0.16608133660711766"/>
          <c:w val="0.51740606778377052"/>
          <c:h val="0.63473598058307223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'!$A$212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'!$B$211:$AI$211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'!$B$212:$AI$212</c:f>
              <c:numCache>
                <c:formatCode>0%</c:formatCode>
                <c:ptCount val="13"/>
                <c:pt idx="0">
                  <c:v>0.82899999999999996</c:v>
                </c:pt>
                <c:pt idx="1">
                  <c:v>0.89100000000000001</c:v>
                </c:pt>
                <c:pt idx="2">
                  <c:v>0.90300000000000002</c:v>
                </c:pt>
                <c:pt idx="3">
                  <c:v>0.82499999999999996</c:v>
                </c:pt>
                <c:pt idx="4">
                  <c:v>0.93100000000000005</c:v>
                </c:pt>
                <c:pt idx="5">
                  <c:v>0.95799999999999996</c:v>
                </c:pt>
                <c:pt idx="6">
                  <c:v>0.93600000000000005</c:v>
                </c:pt>
                <c:pt idx="7">
                  <c:v>0.93200000000000005</c:v>
                </c:pt>
                <c:pt idx="8">
                  <c:v>0.94599999999999995</c:v>
                </c:pt>
                <c:pt idx="9">
                  <c:v>0.92600000000000005</c:v>
                </c:pt>
                <c:pt idx="10">
                  <c:v>0.92900000000000005</c:v>
                </c:pt>
                <c:pt idx="11">
                  <c:v>0.94</c:v>
                </c:pt>
                <c:pt idx="12">
                  <c:v>0.92200000000000004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5A-4F94-8F1B-6D6E15D48E16}"/>
            </c:ext>
          </c:extLst>
        </c:ser>
        <c:ser>
          <c:idx val="1"/>
          <c:order val="1"/>
          <c:tx>
            <c:strRef>
              <c:f>'summary graphs '!$A$213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'!$B$211:$AI$211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'!$B$213:$AI$213</c:f>
              <c:numCache>
                <c:formatCode>0%</c:formatCode>
                <c:ptCount val="13"/>
                <c:pt idx="0">
                  <c:v>0.73099999999999998</c:v>
                </c:pt>
                <c:pt idx="1">
                  <c:v>0.68600000000000005</c:v>
                </c:pt>
                <c:pt idx="2">
                  <c:v>0.50600000000000001</c:v>
                </c:pt>
                <c:pt idx="3">
                  <c:v>0.70699999999999996</c:v>
                </c:pt>
                <c:pt idx="4">
                  <c:v>0.78300000000000003</c:v>
                </c:pt>
                <c:pt idx="5">
                  <c:v>0.93300000000000005</c:v>
                </c:pt>
                <c:pt idx="6">
                  <c:v>0.73799999999999999</c:v>
                </c:pt>
                <c:pt idx="7">
                  <c:v>0.745</c:v>
                </c:pt>
                <c:pt idx="8">
                  <c:v>0.60499999999999998</c:v>
                </c:pt>
                <c:pt idx="9">
                  <c:v>0.59199999999999997</c:v>
                </c:pt>
                <c:pt idx="10">
                  <c:v>0.64900000000000002</c:v>
                </c:pt>
                <c:pt idx="11">
                  <c:v>0.624</c:v>
                </c:pt>
                <c:pt idx="12">
                  <c:v>0.63500000000000001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45A-4F94-8F1B-6D6E15D48E16}"/>
            </c:ext>
          </c:extLst>
        </c:ser>
        <c:ser>
          <c:idx val="2"/>
          <c:order val="2"/>
          <c:tx>
            <c:strRef>
              <c:f>'summary graphs '!$A$214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'!$B$211:$AI$211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'!$B$214:$AI$214</c:f>
              <c:numCache>
                <c:formatCode>0%</c:formatCode>
                <c:ptCount val="13"/>
                <c:pt idx="0">
                  <c:v>0.83399999999999996</c:v>
                </c:pt>
                <c:pt idx="1">
                  <c:v>0.89800000000000002</c:v>
                </c:pt>
                <c:pt idx="2">
                  <c:v>0.92100000000000004</c:v>
                </c:pt>
                <c:pt idx="3">
                  <c:v>0.90100000000000002</c:v>
                </c:pt>
                <c:pt idx="4">
                  <c:v>0.92600000000000005</c:v>
                </c:pt>
                <c:pt idx="5">
                  <c:v>0.94399999999999995</c:v>
                </c:pt>
                <c:pt idx="6">
                  <c:v>0.92700000000000005</c:v>
                </c:pt>
                <c:pt idx="7">
                  <c:v>0.92800000000000005</c:v>
                </c:pt>
                <c:pt idx="8">
                  <c:v>0.92300000000000004</c:v>
                </c:pt>
                <c:pt idx="9">
                  <c:v>0.91800000000000004</c:v>
                </c:pt>
                <c:pt idx="10">
                  <c:v>0.91100000000000003</c:v>
                </c:pt>
                <c:pt idx="11">
                  <c:v>0.94199999999999995</c:v>
                </c:pt>
                <c:pt idx="12">
                  <c:v>0.89400000000000002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45A-4F94-8F1B-6D6E15D48E16}"/>
            </c:ext>
          </c:extLst>
        </c:ser>
        <c:ser>
          <c:idx val="3"/>
          <c:order val="3"/>
          <c:tx>
            <c:strRef>
              <c:f>'summary graphs '!$A$215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'!$B$211:$AI$211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'!$B$215:$AI$215</c:f>
              <c:numCache>
                <c:formatCode>0%</c:formatCode>
                <c:ptCount val="13"/>
                <c:pt idx="0">
                  <c:v>0.69799999999999995</c:v>
                </c:pt>
                <c:pt idx="1">
                  <c:v>0.71799999999999997</c:v>
                </c:pt>
                <c:pt idx="2">
                  <c:v>0.84599999999999997</c:v>
                </c:pt>
                <c:pt idx="3">
                  <c:v>0.83599999999999997</c:v>
                </c:pt>
                <c:pt idx="4">
                  <c:v>0.878</c:v>
                </c:pt>
                <c:pt idx="5">
                  <c:v>0.79200000000000004</c:v>
                </c:pt>
                <c:pt idx="6">
                  <c:v>0.72599999999999998</c:v>
                </c:pt>
                <c:pt idx="7">
                  <c:v>0.873</c:v>
                </c:pt>
                <c:pt idx="8">
                  <c:v>0.80300000000000005</c:v>
                </c:pt>
                <c:pt idx="9">
                  <c:v>0.64500000000000002</c:v>
                </c:pt>
                <c:pt idx="10">
                  <c:v>0.81499999999999995</c:v>
                </c:pt>
                <c:pt idx="11">
                  <c:v>0.74199999999999999</c:v>
                </c:pt>
                <c:pt idx="12">
                  <c:v>0.68600000000000005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45A-4F94-8F1B-6D6E15D48E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3473408"/>
        <c:axId val="323474944"/>
      </c:lineChart>
      <c:dateAx>
        <c:axId val="3234734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23474944"/>
        <c:crosses val="autoZero"/>
        <c:auto val="1"/>
        <c:lblOffset val="100"/>
        <c:baseTimeUnit val="months"/>
      </c:dateAx>
      <c:valAx>
        <c:axId val="3234749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23473408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Forrester Brown Area B</a:t>
            </a:r>
          </a:p>
        </c:rich>
      </c:tx>
      <c:layout>
        <c:manualLayout>
          <c:xMode val="edge"/>
          <c:yMode val="edge"/>
          <c:x val="0.40752077865266839"/>
          <c:y val="2.1419009370816599E-2"/>
        </c:manualLayout>
      </c:layout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'summary graphs '!$A$76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'!$B$75:$AI$75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'!$B$76:$AI$76</c:f>
              <c:numCache>
                <c:formatCode>0%</c:formatCode>
                <c:ptCount val="13"/>
                <c:pt idx="0">
                  <c:v>0.77500000000000002</c:v>
                </c:pt>
                <c:pt idx="1">
                  <c:v>0.85699999999999998</c:v>
                </c:pt>
                <c:pt idx="2">
                  <c:v>0.86299999999999999</c:v>
                </c:pt>
                <c:pt idx="3">
                  <c:v>0.872</c:v>
                </c:pt>
                <c:pt idx="4">
                  <c:v>0.89200000000000002</c:v>
                </c:pt>
                <c:pt idx="5">
                  <c:v>0.85799999999999998</c:v>
                </c:pt>
                <c:pt idx="6">
                  <c:v>0.86699999999999999</c:v>
                </c:pt>
                <c:pt idx="7">
                  <c:v>0.81499999999999995</c:v>
                </c:pt>
                <c:pt idx="8">
                  <c:v>0.86899999999999999</c:v>
                </c:pt>
                <c:pt idx="9">
                  <c:v>0.83399999999999996</c:v>
                </c:pt>
                <c:pt idx="10">
                  <c:v>0.78400000000000003</c:v>
                </c:pt>
                <c:pt idx="11">
                  <c:v>0.72899999999999998</c:v>
                </c:pt>
                <c:pt idx="12">
                  <c:v>0.78400000000000003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95-4B54-A503-650B6E1718A7}"/>
            </c:ext>
          </c:extLst>
        </c:ser>
        <c:ser>
          <c:idx val="1"/>
          <c:order val="1"/>
          <c:tx>
            <c:strRef>
              <c:f>'summary graphs '!$A$77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'!$B$75:$AI$75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'!$B$77:$AI$77</c:f>
              <c:numCache>
                <c:formatCode>0%</c:formatCode>
                <c:ptCount val="13"/>
                <c:pt idx="0">
                  <c:v>0.90300000000000002</c:v>
                </c:pt>
                <c:pt idx="1">
                  <c:v>0.94499999999999995</c:v>
                </c:pt>
                <c:pt idx="2">
                  <c:v>1.0069999999999999</c:v>
                </c:pt>
                <c:pt idx="3">
                  <c:v>1.0189999999999999</c:v>
                </c:pt>
                <c:pt idx="4">
                  <c:v>0.93600000000000005</c:v>
                </c:pt>
                <c:pt idx="5">
                  <c:v>0.89800000000000002</c:v>
                </c:pt>
                <c:pt idx="6">
                  <c:v>0.93799999999999994</c:v>
                </c:pt>
                <c:pt idx="7">
                  <c:v>0.94799999999999995</c:v>
                </c:pt>
                <c:pt idx="8">
                  <c:v>0.97399999999999998</c:v>
                </c:pt>
                <c:pt idx="9">
                  <c:v>0.98399999999999999</c:v>
                </c:pt>
                <c:pt idx="10">
                  <c:v>0.88600000000000001</c:v>
                </c:pt>
                <c:pt idx="11">
                  <c:v>0.97399999999999998</c:v>
                </c:pt>
                <c:pt idx="12">
                  <c:v>0.92200000000000004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95-4B54-A503-650B6E1718A7}"/>
            </c:ext>
          </c:extLst>
        </c:ser>
        <c:ser>
          <c:idx val="2"/>
          <c:order val="2"/>
          <c:tx>
            <c:strRef>
              <c:f>'summary graphs '!$A$78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'!$B$75:$AI$75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'!$B$78:$AI$78</c:f>
              <c:numCache>
                <c:formatCode>0%</c:formatCode>
                <c:ptCount val="13"/>
                <c:pt idx="0">
                  <c:v>1</c:v>
                </c:pt>
                <c:pt idx="1">
                  <c:v>1.008</c:v>
                </c:pt>
                <c:pt idx="2">
                  <c:v>0.98399999999999999</c:v>
                </c:pt>
                <c:pt idx="3">
                  <c:v>1.0049999999999999</c:v>
                </c:pt>
                <c:pt idx="4">
                  <c:v>1.024</c:v>
                </c:pt>
                <c:pt idx="5">
                  <c:v>1.0229999999999999</c:v>
                </c:pt>
                <c:pt idx="6">
                  <c:v>1.024</c:v>
                </c:pt>
                <c:pt idx="7">
                  <c:v>1</c:v>
                </c:pt>
                <c:pt idx="8">
                  <c:v>1</c:v>
                </c:pt>
                <c:pt idx="9">
                  <c:v>0.99199999999999999</c:v>
                </c:pt>
                <c:pt idx="10">
                  <c:v>0.99199999999999999</c:v>
                </c:pt>
                <c:pt idx="11">
                  <c:v>1</c:v>
                </c:pt>
                <c:pt idx="1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95-4B54-A503-650B6E1718A7}"/>
            </c:ext>
          </c:extLst>
        </c:ser>
        <c:ser>
          <c:idx val="3"/>
          <c:order val="3"/>
          <c:tx>
            <c:strRef>
              <c:f>'summary graphs '!$A$79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'!$B$75:$AI$75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'!$B$79:$AI$79</c:f>
              <c:numCache>
                <c:formatCode>0%</c:formatCode>
                <c:ptCount val="13"/>
                <c:pt idx="0">
                  <c:v>1.083</c:v>
                </c:pt>
                <c:pt idx="1">
                  <c:v>1.0580000000000001</c:v>
                </c:pt>
                <c:pt idx="2">
                  <c:v>0.96699999999999997</c:v>
                </c:pt>
                <c:pt idx="3">
                  <c:v>0.95899999999999996</c:v>
                </c:pt>
                <c:pt idx="4">
                  <c:v>1</c:v>
                </c:pt>
                <c:pt idx="5">
                  <c:v>1.018</c:v>
                </c:pt>
                <c:pt idx="6">
                  <c:v>0.97699999999999998</c:v>
                </c:pt>
                <c:pt idx="7">
                  <c:v>1.008</c:v>
                </c:pt>
                <c:pt idx="8">
                  <c:v>1.02</c:v>
                </c:pt>
                <c:pt idx="9">
                  <c:v>1.008</c:v>
                </c:pt>
                <c:pt idx="10">
                  <c:v>0.99199999999999999</c:v>
                </c:pt>
                <c:pt idx="11">
                  <c:v>0.98399999999999999</c:v>
                </c:pt>
                <c:pt idx="12">
                  <c:v>0.98299999999999998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295-4B54-A503-650B6E1718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3521536"/>
        <c:axId val="323527424"/>
      </c:lineChart>
      <c:dateAx>
        <c:axId val="3235215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23527424"/>
        <c:crosses val="autoZero"/>
        <c:auto val="1"/>
        <c:lblOffset val="100"/>
        <c:baseTimeUnit val="months"/>
      </c:dateAx>
      <c:valAx>
        <c:axId val="323527424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.00%" sourceLinked="0"/>
        <c:majorTickMark val="none"/>
        <c:minorTickMark val="none"/>
        <c:tickLblPos val="nextTo"/>
        <c:crossAx val="323521536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ED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311287336822283"/>
          <c:y val="0.16608133660711766"/>
          <c:w val="0.51740606778377052"/>
          <c:h val="0.63473598058307223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'!$A$220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'!$B$219:$AI$219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'!$B$220:$AI$220</c:f>
              <c:numCache>
                <c:formatCode>0%</c:formatCode>
                <c:ptCount val="13"/>
                <c:pt idx="0">
                  <c:v>0.90300000000000002</c:v>
                </c:pt>
                <c:pt idx="1">
                  <c:v>0.89400000000000002</c:v>
                </c:pt>
                <c:pt idx="2">
                  <c:v>0.89600000000000002</c:v>
                </c:pt>
                <c:pt idx="3">
                  <c:v>0.94099999999999995</c:v>
                </c:pt>
                <c:pt idx="4">
                  <c:v>0.95399999999999996</c:v>
                </c:pt>
                <c:pt idx="5">
                  <c:v>0.96699999999999997</c:v>
                </c:pt>
                <c:pt idx="6">
                  <c:v>0.90700000000000003</c:v>
                </c:pt>
                <c:pt idx="7">
                  <c:v>0.90700000000000003</c:v>
                </c:pt>
                <c:pt idx="8">
                  <c:v>0.91900000000000004</c:v>
                </c:pt>
                <c:pt idx="9">
                  <c:v>0.85699999999999998</c:v>
                </c:pt>
                <c:pt idx="10">
                  <c:v>0.77900000000000003</c:v>
                </c:pt>
                <c:pt idx="11">
                  <c:v>0.67700000000000005</c:v>
                </c:pt>
                <c:pt idx="12">
                  <c:v>0.86499999999999999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5A-4F94-8F1B-6D6E15D48E16}"/>
            </c:ext>
          </c:extLst>
        </c:ser>
        <c:ser>
          <c:idx val="1"/>
          <c:order val="1"/>
          <c:tx>
            <c:strRef>
              <c:f>'summary graphs '!$A$221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'!$B$219:$AI$219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'!$B$221:$AI$221</c:f>
              <c:numCache>
                <c:formatCode>0%</c:formatCode>
                <c:ptCount val="13"/>
                <c:pt idx="0">
                  <c:v>0.80900000000000005</c:v>
                </c:pt>
                <c:pt idx="1">
                  <c:v>0.79100000000000004</c:v>
                </c:pt>
                <c:pt idx="2">
                  <c:v>0.74199999999999999</c:v>
                </c:pt>
                <c:pt idx="3">
                  <c:v>0.79800000000000004</c:v>
                </c:pt>
                <c:pt idx="4">
                  <c:v>0.68100000000000005</c:v>
                </c:pt>
                <c:pt idx="5">
                  <c:v>0.72899999999999998</c:v>
                </c:pt>
                <c:pt idx="6">
                  <c:v>0.7</c:v>
                </c:pt>
                <c:pt idx="7">
                  <c:v>0.86399999999999999</c:v>
                </c:pt>
                <c:pt idx="8">
                  <c:v>0.84199999999999997</c:v>
                </c:pt>
                <c:pt idx="9">
                  <c:v>0.52100000000000002</c:v>
                </c:pt>
                <c:pt idx="10">
                  <c:v>0.88200000000000001</c:v>
                </c:pt>
                <c:pt idx="11">
                  <c:v>0.88200000000000001</c:v>
                </c:pt>
                <c:pt idx="12">
                  <c:v>0.86799999999999999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45A-4F94-8F1B-6D6E15D48E16}"/>
            </c:ext>
          </c:extLst>
        </c:ser>
        <c:ser>
          <c:idx val="2"/>
          <c:order val="2"/>
          <c:tx>
            <c:strRef>
              <c:f>'summary graphs '!$A$222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'!$B$219:$AI$219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'!$B$222:$AI$222</c:f>
              <c:numCache>
                <c:formatCode>0%</c:formatCode>
                <c:ptCount val="13"/>
                <c:pt idx="0">
                  <c:v>0.97899999999999998</c:v>
                </c:pt>
                <c:pt idx="1">
                  <c:v>0.98599999999999999</c:v>
                </c:pt>
                <c:pt idx="2">
                  <c:v>0.95299999999999996</c:v>
                </c:pt>
                <c:pt idx="3">
                  <c:v>1.006</c:v>
                </c:pt>
                <c:pt idx="4">
                  <c:v>1.004</c:v>
                </c:pt>
                <c:pt idx="5">
                  <c:v>0.99099999999999999</c:v>
                </c:pt>
                <c:pt idx="6">
                  <c:v>1.0049999999999999</c:v>
                </c:pt>
                <c:pt idx="7">
                  <c:v>0.98799999999999999</c:v>
                </c:pt>
                <c:pt idx="8">
                  <c:v>0.98399999999999999</c:v>
                </c:pt>
                <c:pt idx="9">
                  <c:v>0.84599999999999997</c:v>
                </c:pt>
                <c:pt idx="10">
                  <c:v>0.872</c:v>
                </c:pt>
                <c:pt idx="11">
                  <c:v>0.84799999999999998</c:v>
                </c:pt>
                <c:pt idx="12">
                  <c:v>0.86199999999999999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45A-4F94-8F1B-6D6E15D48E16}"/>
            </c:ext>
          </c:extLst>
        </c:ser>
        <c:ser>
          <c:idx val="3"/>
          <c:order val="3"/>
          <c:tx>
            <c:strRef>
              <c:f>'summary graphs '!$A$223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'!$B$219:$AI$219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'!$B$223:$AI$223</c:f>
              <c:numCache>
                <c:formatCode>0%</c:formatCode>
                <c:ptCount val="13"/>
                <c:pt idx="0">
                  <c:v>1.022</c:v>
                </c:pt>
                <c:pt idx="1">
                  <c:v>0.89700000000000002</c:v>
                </c:pt>
                <c:pt idx="2">
                  <c:v>0.85199999999999998</c:v>
                </c:pt>
                <c:pt idx="3">
                  <c:v>0.89600000000000002</c:v>
                </c:pt>
                <c:pt idx="4">
                  <c:v>0.84199999999999997</c:v>
                </c:pt>
                <c:pt idx="5">
                  <c:v>0.85199999999999998</c:v>
                </c:pt>
                <c:pt idx="6">
                  <c:v>0.89200000000000002</c:v>
                </c:pt>
                <c:pt idx="7">
                  <c:v>0.86499999999999999</c:v>
                </c:pt>
                <c:pt idx="8">
                  <c:v>0.91700000000000004</c:v>
                </c:pt>
                <c:pt idx="9">
                  <c:v>0.93</c:v>
                </c:pt>
                <c:pt idx="10">
                  <c:v>0.97199999999999998</c:v>
                </c:pt>
                <c:pt idx="11">
                  <c:v>0.91700000000000004</c:v>
                </c:pt>
                <c:pt idx="12">
                  <c:v>0.89600000000000002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45A-4F94-8F1B-6D6E15D48E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3583360"/>
        <c:axId val="323585152"/>
      </c:lineChart>
      <c:dateAx>
        <c:axId val="3235833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23585152"/>
        <c:crosses val="autoZero"/>
        <c:auto val="1"/>
        <c:lblOffset val="100"/>
        <c:baseTimeUnit val="months"/>
      </c:dateAx>
      <c:valAx>
        <c:axId val="3235851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23583360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Ward Substantive, bank and agency fill % on in-patient</a:t>
            </a:r>
            <a:r>
              <a:rPr lang="en-GB" baseline="0"/>
              <a:t> wards</a:t>
            </a:r>
            <a:r>
              <a:rPr lang="en-GB"/>
              <a:t> </a:t>
            </a:r>
          </a:p>
        </c:rich>
      </c:tx>
      <c:layout>
        <c:manualLayout>
          <c:xMode val="edge"/>
          <c:yMode val="edge"/>
          <c:x val="0.16517270910648019"/>
          <c:y val="2.29357798165137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4">
              <a:lumMod val="60000"/>
              <a:lumOff val="40000"/>
            </a:schemeClr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4">
              <a:lumMod val="60000"/>
              <a:lumOff val="40000"/>
            </a:schemeClr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percentStacked"/>
        <c:varyColors val="0"/>
        <c:ser>
          <c:idx val="1"/>
          <c:order val="1"/>
          <c:tx>
            <c:strRef>
              <c:f>'ANA Graph'!$A$32</c:f>
              <c:strCache>
                <c:ptCount val="1"/>
                <c:pt idx="0">
                  <c:v>Sub Fill Rate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 Graph'!$B$30:$G$30</c:f>
              <c:strCache>
                <c:ptCount val="4"/>
                <c:pt idx="0">
                  <c:v>Sept</c:v>
                </c:pt>
                <c:pt idx="3">
                  <c:v>Oct</c:v>
                </c:pt>
              </c:strCache>
            </c:strRef>
          </c:cat>
          <c:val>
            <c:numRef>
              <c:f>'ANA Graph'!$B$32:$G$32</c:f>
              <c:numCache>
                <c:formatCode>0.00</c:formatCode>
                <c:ptCount val="6"/>
                <c:pt idx="0">
                  <c:v>62757.45</c:v>
                </c:pt>
                <c:pt idx="1">
                  <c:v>21485.73</c:v>
                </c:pt>
                <c:pt idx="2">
                  <c:v>30182.91</c:v>
                </c:pt>
                <c:pt idx="3">
                  <c:v>63240.799999999996</c:v>
                </c:pt>
                <c:pt idx="4">
                  <c:v>27831.45</c:v>
                </c:pt>
                <c:pt idx="5">
                  <c:v>31426.866666666669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CF-4DDC-8E54-94E33009DBE1}"/>
            </c:ext>
          </c:extLst>
        </c:ser>
        <c:ser>
          <c:idx val="0"/>
          <c:order val="2"/>
          <c:tx>
            <c:strRef>
              <c:f>'ANA Graph'!$A$33</c:f>
              <c:strCache>
                <c:ptCount val="1"/>
                <c:pt idx="0">
                  <c:v>Bank Fill Rate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'ANA Graph'!$B$30:$G$30</c:f>
              <c:strCache>
                <c:ptCount val="4"/>
                <c:pt idx="0">
                  <c:v>Sept</c:v>
                </c:pt>
                <c:pt idx="3">
                  <c:v>Oct</c:v>
                </c:pt>
              </c:strCache>
            </c:strRef>
          </c:cat>
          <c:val>
            <c:numRef>
              <c:f>'ANA Graph'!$B$33:$G$33</c:f>
              <c:numCache>
                <c:formatCode>0.00</c:formatCode>
                <c:ptCount val="6"/>
                <c:pt idx="0">
                  <c:v>10151.5</c:v>
                </c:pt>
                <c:pt idx="1">
                  <c:v>2408.92</c:v>
                </c:pt>
                <c:pt idx="2">
                  <c:v>4168.75</c:v>
                </c:pt>
                <c:pt idx="3">
                  <c:v>9032.25</c:v>
                </c:pt>
                <c:pt idx="4">
                  <c:v>3619.4166666666665</c:v>
                </c:pt>
                <c:pt idx="5">
                  <c:v>4806.5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CF-4DDC-8E54-94E33009DBE1}"/>
            </c:ext>
          </c:extLst>
        </c:ser>
        <c:ser>
          <c:idx val="3"/>
          <c:order val="3"/>
          <c:tx>
            <c:strRef>
              <c:f>'ANA Graph'!$A$34</c:f>
              <c:strCache>
                <c:ptCount val="1"/>
                <c:pt idx="0">
                  <c:v>Agency Fill Rate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'ANA Graph'!$B$30:$G$30</c:f>
              <c:strCache>
                <c:ptCount val="4"/>
                <c:pt idx="0">
                  <c:v>Sept</c:v>
                </c:pt>
                <c:pt idx="3">
                  <c:v>Oct</c:v>
                </c:pt>
              </c:strCache>
            </c:strRef>
          </c:cat>
          <c:val>
            <c:numRef>
              <c:f>'ANA Graph'!$B$34:$G$34</c:f>
              <c:numCache>
                <c:formatCode>0.00</c:formatCode>
                <c:ptCount val="6"/>
                <c:pt idx="0">
                  <c:v>3661.75</c:v>
                </c:pt>
                <c:pt idx="1">
                  <c:v>1562.27</c:v>
                </c:pt>
                <c:pt idx="2">
                  <c:v>3140.5</c:v>
                </c:pt>
                <c:pt idx="3">
                  <c:v>4948.6666666666679</c:v>
                </c:pt>
                <c:pt idx="4">
                  <c:v>1087.3333333333333</c:v>
                </c:pt>
                <c:pt idx="5">
                  <c:v>3795.3333333333335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34-4EE1-B82F-428F71E754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91138688"/>
        <c:axId val="391160960"/>
        <c:extLst>
          <c:ext xmlns:c15="http://schemas.microsoft.com/office/drawing/2012/chart" uri="{02D57815-91ED-43cb-92C2-25804820EDAC}">
            <c15:filteredBarSeries>
              <c15:ser>
                <c:idx val="2"/>
                <c:order val="0"/>
                <c:tx>
                  <c:strRef>
                    <c:extLst>
                      <c:ext uri="{02D57815-91ED-43cb-92C2-25804820EDAC}">
                        <c15:formulaRef>
                          <c15:sqref>'ANA Graph'!$A$31</c15:sqref>
                        </c15:formulaRef>
                      </c:ext>
                    </c:extLst>
                    <c:strCache>
                      <c:ptCount val="1"/>
                      <c:pt idx="0">
                        <c:v>%</c:v>
                      </c:pt>
                    </c:strCache>
                  </c:strRef>
                </c:tx>
                <c:spPr>
                  <a:solidFill>
                    <a:srgbClr val="00B050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'ANA Graph'!$B$30:$G$30</c15:sqref>
                        </c15:formulaRef>
                      </c:ext>
                    </c:extLst>
                    <c:strCache>
                      <c:ptCount val="4"/>
                      <c:pt idx="0">
                        <c:v>Sept</c:v>
                      </c:pt>
                      <c:pt idx="3">
                        <c:v>Oct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'ANA Graph'!$B$31:$G$31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D5CF-4DDC-8E54-94E33009DBE1}"/>
                  </c:ext>
                </c:extLst>
              </c15:ser>
            </c15:filteredBarSeries>
          </c:ext>
        </c:extLst>
      </c:barChart>
      <c:catAx>
        <c:axId val="391138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1160960"/>
        <c:crosses val="autoZero"/>
        <c:auto val="1"/>
        <c:lblAlgn val="ctr"/>
        <c:lblOffset val="100"/>
        <c:noMultiLvlLbl val="0"/>
      </c:catAx>
      <c:valAx>
        <c:axId val="391160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1138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Cardiac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511041518472982"/>
          <c:y val="0.1667871541826457"/>
          <c:w val="0.53537356611804532"/>
          <c:h val="0.61161602092157252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'!$A$20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'!$B$19:$AI$19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'!$B$20:$AI$20</c:f>
              <c:numCache>
                <c:formatCode>0%</c:formatCode>
                <c:ptCount val="13"/>
                <c:pt idx="0">
                  <c:v>1.014</c:v>
                </c:pt>
                <c:pt idx="1">
                  <c:v>1.0029999999999999</c:v>
                </c:pt>
                <c:pt idx="2">
                  <c:v>0.99</c:v>
                </c:pt>
                <c:pt idx="3">
                  <c:v>0.93700000000000006</c:v>
                </c:pt>
                <c:pt idx="4">
                  <c:v>0.98099999999999998</c:v>
                </c:pt>
                <c:pt idx="5">
                  <c:v>0.92900000000000005</c:v>
                </c:pt>
                <c:pt idx="6">
                  <c:v>0.93</c:v>
                </c:pt>
                <c:pt idx="7">
                  <c:v>0.86299999999999999</c:v>
                </c:pt>
                <c:pt idx="8">
                  <c:v>0.82799999999999996</c:v>
                </c:pt>
                <c:pt idx="9">
                  <c:v>0.85199999999999998</c:v>
                </c:pt>
                <c:pt idx="10">
                  <c:v>0.80600000000000005</c:v>
                </c:pt>
                <c:pt idx="11">
                  <c:v>0.82899999999999996</c:v>
                </c:pt>
                <c:pt idx="12">
                  <c:v>0.83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94-4C12-8B70-1FC3BE4079F4}"/>
            </c:ext>
          </c:extLst>
        </c:ser>
        <c:ser>
          <c:idx val="1"/>
          <c:order val="1"/>
          <c:tx>
            <c:strRef>
              <c:f>'summary graphs '!$A$21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'!$B$19:$AI$19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'!$B$21:$AI$21</c:f>
              <c:numCache>
                <c:formatCode>0%</c:formatCode>
                <c:ptCount val="13"/>
                <c:pt idx="0">
                  <c:v>0.78800000000000003</c:v>
                </c:pt>
                <c:pt idx="1">
                  <c:v>0.88500000000000001</c:v>
                </c:pt>
                <c:pt idx="2">
                  <c:v>0.89300000000000002</c:v>
                </c:pt>
                <c:pt idx="3">
                  <c:v>0.91500000000000004</c:v>
                </c:pt>
                <c:pt idx="4">
                  <c:v>0.95899999999999996</c:v>
                </c:pt>
                <c:pt idx="5">
                  <c:v>0.90800000000000003</c:v>
                </c:pt>
                <c:pt idx="6">
                  <c:v>0.89500000000000002</c:v>
                </c:pt>
                <c:pt idx="7">
                  <c:v>0.86199999999999999</c:v>
                </c:pt>
                <c:pt idx="8">
                  <c:v>0.85399999999999998</c:v>
                </c:pt>
                <c:pt idx="9">
                  <c:v>0.85199999999999998</c:v>
                </c:pt>
                <c:pt idx="10">
                  <c:v>0.90300000000000002</c:v>
                </c:pt>
                <c:pt idx="11">
                  <c:v>0.85699999999999998</c:v>
                </c:pt>
                <c:pt idx="12">
                  <c:v>0.73899999999999999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94-4C12-8B70-1FC3BE4079F4}"/>
            </c:ext>
          </c:extLst>
        </c:ser>
        <c:ser>
          <c:idx val="2"/>
          <c:order val="2"/>
          <c:tx>
            <c:strRef>
              <c:f>'summary graphs '!$A$22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'!$B$19:$AI$19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'!$B$22:$AI$22</c:f>
              <c:numCache>
                <c:formatCode>0%</c:formatCode>
                <c:ptCount val="13"/>
                <c:pt idx="0">
                  <c:v>1.0069999999999999</c:v>
                </c:pt>
                <c:pt idx="1">
                  <c:v>0.999</c:v>
                </c:pt>
                <c:pt idx="2">
                  <c:v>0.98799999999999999</c:v>
                </c:pt>
                <c:pt idx="3">
                  <c:v>1.0009999999999999</c:v>
                </c:pt>
                <c:pt idx="4">
                  <c:v>0.97699999999999998</c:v>
                </c:pt>
                <c:pt idx="5">
                  <c:v>0.99199999999999999</c:v>
                </c:pt>
                <c:pt idx="6">
                  <c:v>1.0129999999999999</c:v>
                </c:pt>
                <c:pt idx="7">
                  <c:v>0.99299999999999999</c:v>
                </c:pt>
                <c:pt idx="8">
                  <c:v>0.99399999999999999</c:v>
                </c:pt>
                <c:pt idx="9">
                  <c:v>0.98699999999999999</c:v>
                </c:pt>
                <c:pt idx="10">
                  <c:v>0.98699999999999999</c:v>
                </c:pt>
                <c:pt idx="11">
                  <c:v>0.98099999999999998</c:v>
                </c:pt>
                <c:pt idx="12">
                  <c:v>0.99399999999999999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F94-4C12-8B70-1FC3BE4079F4}"/>
            </c:ext>
          </c:extLst>
        </c:ser>
        <c:ser>
          <c:idx val="3"/>
          <c:order val="3"/>
          <c:tx>
            <c:strRef>
              <c:f>'summary graphs '!$A$23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'!$B$19:$AI$19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'!$B$23:$AI$23</c:f>
              <c:numCache>
                <c:formatCode>0%</c:formatCode>
                <c:ptCount val="13"/>
                <c:pt idx="0">
                  <c:v>1.012</c:v>
                </c:pt>
                <c:pt idx="1">
                  <c:v>0.95699999999999996</c:v>
                </c:pt>
                <c:pt idx="2">
                  <c:v>1</c:v>
                </c:pt>
                <c:pt idx="3">
                  <c:v>0.96599999999999997</c:v>
                </c:pt>
                <c:pt idx="4">
                  <c:v>0.98899999999999999</c:v>
                </c:pt>
                <c:pt idx="5">
                  <c:v>1.0369999999999999</c:v>
                </c:pt>
                <c:pt idx="6">
                  <c:v>1.0309999999999999</c:v>
                </c:pt>
                <c:pt idx="7">
                  <c:v>0.95599999999999996</c:v>
                </c:pt>
                <c:pt idx="8">
                  <c:v>1.0109999999999999</c:v>
                </c:pt>
                <c:pt idx="9">
                  <c:v>0.96699999999999997</c:v>
                </c:pt>
                <c:pt idx="10">
                  <c:v>0.98899999999999999</c:v>
                </c:pt>
                <c:pt idx="11">
                  <c:v>0.95</c:v>
                </c:pt>
                <c:pt idx="12">
                  <c:v>0.96699999999999997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F94-4C12-8B70-1FC3BE4079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1150208"/>
        <c:axId val="221176576"/>
      </c:lineChart>
      <c:dateAx>
        <c:axId val="2211502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21176576"/>
        <c:crosses val="autoZero"/>
        <c:auto val="1"/>
        <c:lblOffset val="100"/>
        <c:baseTimeUnit val="months"/>
      </c:dateAx>
      <c:valAx>
        <c:axId val="221176576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0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21150208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RN planned vs actual staffing hours by month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'ANA Graph'!$A$4</c:f>
              <c:strCache>
                <c:ptCount val="1"/>
                <c:pt idx="0">
                  <c:v>RN Planned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 Graph'!$B$3:$C$3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Graph'!$B$4:$C$4</c:f>
              <c:numCache>
                <c:formatCode>0.00</c:formatCode>
                <c:ptCount val="2"/>
                <c:pt idx="0" formatCode="General">
                  <c:v>116287.25</c:v>
                </c:pt>
                <c:pt idx="1">
                  <c:v>107401.20954274951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F-4A0F-8429-BCEA8D6D01B0}"/>
            </c:ext>
          </c:extLst>
        </c:ser>
        <c:ser>
          <c:idx val="1"/>
          <c:order val="1"/>
          <c:tx>
            <c:strRef>
              <c:f>'ANA Graph'!$A$5</c:f>
              <c:strCache>
                <c:ptCount val="1"/>
                <c:pt idx="0">
                  <c:v>RN Actual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'ANA Graph'!$B$3:$C$3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Graph'!$B$5:$C$5</c:f>
              <c:numCache>
                <c:formatCode>0.00</c:formatCode>
                <c:ptCount val="2"/>
                <c:pt idx="0" formatCode="General">
                  <c:v>89470.75</c:v>
                </c:pt>
                <c:pt idx="1">
                  <c:v>70738.040000000008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F-4A0F-8429-BCEA8D6D01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9649408"/>
        <c:axId val="399679872"/>
      </c:barChart>
      <c:catAx>
        <c:axId val="399649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679872"/>
        <c:crosses val="autoZero"/>
        <c:auto val="1"/>
        <c:lblAlgn val="ctr"/>
        <c:lblOffset val="100"/>
        <c:noMultiLvlLbl val="0"/>
      </c:catAx>
      <c:valAx>
        <c:axId val="39967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649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HCA planned vs actual staffing hours by month</a:t>
            </a:r>
          </a:p>
        </c:rich>
      </c:tx>
      <c:layout>
        <c:manualLayout>
          <c:xMode val="edge"/>
          <c:yMode val="edge"/>
          <c:x val="0.14288188976377952"/>
          <c:y val="3.2407407407407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'ANA Graph'!$A$8</c:f>
              <c:strCache>
                <c:ptCount val="1"/>
                <c:pt idx="0">
                  <c:v>HCA Planned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 Graph'!$B$7:$C$7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Graph'!$B$8:$C$8</c:f>
              <c:numCache>
                <c:formatCode>0.00</c:formatCode>
                <c:ptCount val="2"/>
                <c:pt idx="0" formatCode="General">
                  <c:v>64464.25</c:v>
                </c:pt>
                <c:pt idx="1">
                  <c:v>65401.089953425173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9C-4B1F-89FD-50FFD75676F8}"/>
            </c:ext>
          </c:extLst>
        </c:ser>
        <c:ser>
          <c:idx val="1"/>
          <c:order val="1"/>
          <c:tx>
            <c:strRef>
              <c:f>'ANA Graph'!$A$9</c:f>
              <c:strCache>
                <c:ptCount val="1"/>
                <c:pt idx="0">
                  <c:v>HCA Actual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'ANA Graph'!$B$7:$C$7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Graph'!$B$9:$C$9</c:f>
              <c:numCache>
                <c:formatCode>0.00</c:formatCode>
                <c:ptCount val="2"/>
                <c:pt idx="0" formatCode="General">
                  <c:v>51945.75</c:v>
                </c:pt>
                <c:pt idx="1">
                  <c:v>53530.5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9C-4B1F-89FD-50FFD7567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9841152"/>
        <c:axId val="399842688"/>
      </c:barChart>
      <c:catAx>
        <c:axId val="399841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842688"/>
        <c:crosses val="autoZero"/>
        <c:auto val="1"/>
        <c:lblAlgn val="ctr"/>
        <c:lblOffset val="100"/>
        <c:noMultiLvlLbl val="0"/>
      </c:catAx>
      <c:valAx>
        <c:axId val="399842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8411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RN and</a:t>
            </a:r>
            <a:r>
              <a:rPr lang="en-GB" baseline="0"/>
              <a:t> HCA fill rate %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'ANA Graph'!$A$56</c:f>
              <c:strCache>
                <c:ptCount val="1"/>
                <c:pt idx="0">
                  <c:v>RN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 Graph'!$B$55:$C$55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Graph'!$B$56:$C$56</c:f>
              <c:numCache>
                <c:formatCode>0.00%</c:formatCode>
                <c:ptCount val="2"/>
                <c:pt idx="0">
                  <c:v>0.76939432310936928</c:v>
                </c:pt>
                <c:pt idx="1">
                  <c:v>0.65863355078737496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FF-4B1C-8741-5C5C86DEBB95}"/>
            </c:ext>
          </c:extLst>
        </c:ser>
        <c:ser>
          <c:idx val="1"/>
          <c:order val="1"/>
          <c:tx>
            <c:strRef>
              <c:f>'ANA Graph'!$A$57</c:f>
              <c:strCache>
                <c:ptCount val="1"/>
                <c:pt idx="0">
                  <c:v>HCA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'ANA Graph'!$B$55:$C$55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Graph'!$B$57:$C$57</c:f>
              <c:numCache>
                <c:formatCode>0.00%</c:formatCode>
                <c:ptCount val="2"/>
                <c:pt idx="0">
                  <c:v>0.80580709462996936</c:v>
                </c:pt>
                <c:pt idx="1">
                  <c:v>0.81849553330259917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FF-4B1C-8741-5C5C86DEBB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99869056"/>
        <c:axId val="399870592"/>
      </c:barChart>
      <c:catAx>
        <c:axId val="399869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870592"/>
        <c:crosses val="autoZero"/>
        <c:auto val="1"/>
        <c:lblAlgn val="ctr"/>
        <c:lblOffset val="100"/>
        <c:noMultiLvlLbl val="0"/>
      </c:catAx>
      <c:valAx>
        <c:axId val="399870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869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Charlotte</a:t>
            </a:r>
          </a:p>
        </c:rich>
      </c:tx>
      <c:layout>
        <c:manualLayout>
          <c:xMode val="edge"/>
          <c:yMode val="edge"/>
          <c:x val="0.45279057559665509"/>
          <c:y val="4.669260700389105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982834300821384"/>
          <c:y val="0.14778094321957549"/>
          <c:w val="0.53585805199007663"/>
          <c:h val="0.63192050066083505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'!$A$28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'!$B$27:$AI$27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'!$B$28:$AI$28</c:f>
              <c:numCache>
                <c:formatCode>0%</c:formatCode>
                <c:ptCount val="13"/>
                <c:pt idx="0">
                  <c:v>0.88200000000000001</c:v>
                </c:pt>
                <c:pt idx="1">
                  <c:v>0.86699999999999999</c:v>
                </c:pt>
                <c:pt idx="2">
                  <c:v>0.90500000000000003</c:v>
                </c:pt>
                <c:pt idx="3">
                  <c:v>0.83399999999999996</c:v>
                </c:pt>
                <c:pt idx="4">
                  <c:v>0.81899999999999995</c:v>
                </c:pt>
                <c:pt idx="5">
                  <c:v>0.72399999999999998</c:v>
                </c:pt>
                <c:pt idx="6">
                  <c:v>0.80700000000000005</c:v>
                </c:pt>
                <c:pt idx="7">
                  <c:v>0.76200000000000001</c:v>
                </c:pt>
                <c:pt idx="8">
                  <c:v>0.75700000000000001</c:v>
                </c:pt>
                <c:pt idx="9">
                  <c:v>0.66</c:v>
                </c:pt>
                <c:pt idx="10">
                  <c:v>0.68500000000000005</c:v>
                </c:pt>
                <c:pt idx="11">
                  <c:v>0.69399999999999995</c:v>
                </c:pt>
                <c:pt idx="12">
                  <c:v>0.72299999999999998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A9-4F22-8668-E3297E2A54B9}"/>
            </c:ext>
          </c:extLst>
        </c:ser>
        <c:ser>
          <c:idx val="1"/>
          <c:order val="1"/>
          <c:tx>
            <c:strRef>
              <c:f>'summary graphs '!$A$29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'!$B$27:$AI$27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'!$B$29:$AI$29</c:f>
              <c:numCache>
                <c:formatCode>0%</c:formatCode>
                <c:ptCount val="13"/>
                <c:pt idx="0">
                  <c:v>0.999</c:v>
                </c:pt>
                <c:pt idx="1">
                  <c:v>1.046</c:v>
                </c:pt>
                <c:pt idx="2">
                  <c:v>1.002</c:v>
                </c:pt>
                <c:pt idx="3">
                  <c:v>0.96899999999999997</c:v>
                </c:pt>
                <c:pt idx="4">
                  <c:v>0.92300000000000004</c:v>
                </c:pt>
                <c:pt idx="5">
                  <c:v>0.92200000000000004</c:v>
                </c:pt>
                <c:pt idx="6">
                  <c:v>0.88700000000000001</c:v>
                </c:pt>
                <c:pt idx="7">
                  <c:v>0.52500000000000002</c:v>
                </c:pt>
                <c:pt idx="8">
                  <c:v>1.022</c:v>
                </c:pt>
                <c:pt idx="9">
                  <c:v>0.94399999999999995</c:v>
                </c:pt>
                <c:pt idx="10">
                  <c:v>0.97199999999999998</c:v>
                </c:pt>
                <c:pt idx="11">
                  <c:v>0.995</c:v>
                </c:pt>
                <c:pt idx="12">
                  <c:v>0.96399999999999997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A9-4F22-8668-E3297E2A54B9}"/>
            </c:ext>
          </c:extLst>
        </c:ser>
        <c:ser>
          <c:idx val="2"/>
          <c:order val="2"/>
          <c:tx>
            <c:strRef>
              <c:f>'summary graphs '!$A$30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'!$B$27:$AI$27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'!$B$30:$AI$30</c:f>
              <c:numCache>
                <c:formatCode>0%</c:formatCode>
                <c:ptCount val="13"/>
                <c:pt idx="0">
                  <c:v>1</c:v>
                </c:pt>
                <c:pt idx="1">
                  <c:v>1</c:v>
                </c:pt>
                <c:pt idx="2">
                  <c:v>1.0009999999999999</c:v>
                </c:pt>
                <c:pt idx="3">
                  <c:v>1</c:v>
                </c:pt>
                <c:pt idx="4">
                  <c:v>0.98099999999999998</c:v>
                </c:pt>
                <c:pt idx="5">
                  <c:v>1</c:v>
                </c:pt>
                <c:pt idx="6">
                  <c:v>0.97799999999999998</c:v>
                </c:pt>
                <c:pt idx="7">
                  <c:v>0.91900000000000004</c:v>
                </c:pt>
                <c:pt idx="8">
                  <c:v>0.99</c:v>
                </c:pt>
                <c:pt idx="9">
                  <c:v>0.96799999999999997</c:v>
                </c:pt>
                <c:pt idx="10">
                  <c:v>0.96799999999999997</c:v>
                </c:pt>
                <c:pt idx="11">
                  <c:v>0.97899999999999998</c:v>
                </c:pt>
                <c:pt idx="1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2A9-4F22-8668-E3297E2A54B9}"/>
            </c:ext>
          </c:extLst>
        </c:ser>
        <c:ser>
          <c:idx val="3"/>
          <c:order val="3"/>
          <c:tx>
            <c:strRef>
              <c:f>'summary graphs '!$A$31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'!$B$27:$AI$27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'!$B$31:$AI$31</c:f>
              <c:numCache>
                <c:formatCode>0%</c:formatCode>
                <c:ptCount val="13"/>
                <c:pt idx="0">
                  <c:v>1.0149999999999999</c:v>
                </c:pt>
                <c:pt idx="1">
                  <c:v>1.018</c:v>
                </c:pt>
                <c:pt idx="2">
                  <c:v>1.0680000000000001</c:v>
                </c:pt>
                <c:pt idx="3">
                  <c:v>1.018</c:v>
                </c:pt>
                <c:pt idx="4">
                  <c:v>0.877</c:v>
                </c:pt>
                <c:pt idx="5">
                  <c:v>0.92900000000000005</c:v>
                </c:pt>
                <c:pt idx="6">
                  <c:v>0.82499999999999996</c:v>
                </c:pt>
                <c:pt idx="7">
                  <c:v>0.88300000000000001</c:v>
                </c:pt>
                <c:pt idx="8">
                  <c:v>1.032</c:v>
                </c:pt>
                <c:pt idx="9">
                  <c:v>0.877</c:v>
                </c:pt>
                <c:pt idx="10">
                  <c:v>0.98499999999999999</c:v>
                </c:pt>
                <c:pt idx="11">
                  <c:v>1.016</c:v>
                </c:pt>
                <c:pt idx="12">
                  <c:v>1.0169999999999999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2A9-4F22-8668-E3297E2A54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3487872"/>
        <c:axId val="243489408"/>
      </c:lineChart>
      <c:dateAx>
        <c:axId val="24348787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43489408"/>
        <c:crosses val="autoZero"/>
        <c:auto val="1"/>
        <c:lblOffset val="100"/>
        <c:baseTimeUnit val="months"/>
      </c:dateAx>
      <c:valAx>
        <c:axId val="243489408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43487872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Cheselden</a:t>
            </a:r>
          </a:p>
        </c:rich>
      </c:tx>
      <c:layout>
        <c:manualLayout>
          <c:xMode val="edge"/>
          <c:yMode val="edge"/>
          <c:x val="0.56455555555555559"/>
          <c:y val="7.263294422827497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525157715657025"/>
          <c:y val="0.1667871541826457"/>
          <c:w val="0.55868910221838708"/>
          <c:h val="0.63385466708358207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'!$A$36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'!$B$35:$AI$35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'!$B$36:$AI$36</c:f>
              <c:numCache>
                <c:formatCode>0%</c:formatCode>
                <c:ptCount val="13"/>
                <c:pt idx="0">
                  <c:v>0.75700000000000001</c:v>
                </c:pt>
                <c:pt idx="1">
                  <c:v>0.80200000000000005</c:v>
                </c:pt>
                <c:pt idx="2">
                  <c:v>0.71299999999999997</c:v>
                </c:pt>
                <c:pt idx="3">
                  <c:v>0.71799999999999997</c:v>
                </c:pt>
                <c:pt idx="4">
                  <c:v>0.77400000000000002</c:v>
                </c:pt>
                <c:pt idx="5">
                  <c:v>0.85099999999999998</c:v>
                </c:pt>
                <c:pt idx="6">
                  <c:v>0.81399999999999995</c:v>
                </c:pt>
                <c:pt idx="7">
                  <c:v>0.80600000000000005</c:v>
                </c:pt>
                <c:pt idx="8">
                  <c:v>0.73899999999999999</c:v>
                </c:pt>
                <c:pt idx="9">
                  <c:v>0.89500000000000002</c:v>
                </c:pt>
                <c:pt idx="10">
                  <c:v>0.69</c:v>
                </c:pt>
                <c:pt idx="11">
                  <c:v>0.70899999999999996</c:v>
                </c:pt>
                <c:pt idx="12">
                  <c:v>0.65700000000000003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E15-471B-9F69-2B8437AF8372}"/>
            </c:ext>
          </c:extLst>
        </c:ser>
        <c:ser>
          <c:idx val="1"/>
          <c:order val="1"/>
          <c:tx>
            <c:strRef>
              <c:f>'summary graphs '!$A$37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'!$B$35:$AI$35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'!$B$37:$AI$37</c:f>
              <c:numCache>
                <c:formatCode>0%</c:formatCode>
                <c:ptCount val="13"/>
                <c:pt idx="0">
                  <c:v>0.93400000000000005</c:v>
                </c:pt>
                <c:pt idx="1">
                  <c:v>0.91300000000000003</c:v>
                </c:pt>
                <c:pt idx="2">
                  <c:v>0.95099999999999996</c:v>
                </c:pt>
                <c:pt idx="3">
                  <c:v>0.89700000000000002</c:v>
                </c:pt>
                <c:pt idx="4">
                  <c:v>0.94199999999999995</c:v>
                </c:pt>
                <c:pt idx="5">
                  <c:v>0.97099999999999997</c:v>
                </c:pt>
                <c:pt idx="6">
                  <c:v>0.95599999999999996</c:v>
                </c:pt>
                <c:pt idx="7">
                  <c:v>0.91600000000000004</c:v>
                </c:pt>
                <c:pt idx="8">
                  <c:v>0.876</c:v>
                </c:pt>
                <c:pt idx="9">
                  <c:v>0.82</c:v>
                </c:pt>
                <c:pt idx="10">
                  <c:v>0.88700000000000001</c:v>
                </c:pt>
                <c:pt idx="11">
                  <c:v>0.92</c:v>
                </c:pt>
                <c:pt idx="12">
                  <c:v>0.95199999999999996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E15-471B-9F69-2B8437AF8372}"/>
            </c:ext>
          </c:extLst>
        </c:ser>
        <c:ser>
          <c:idx val="2"/>
          <c:order val="2"/>
          <c:tx>
            <c:strRef>
              <c:f>'summary graphs '!$A$38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'!$B$35:$AI$35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'!$B$38:$AI$38</c:f>
              <c:numCache>
                <c:formatCode>0%</c:formatCode>
                <c:ptCount val="13"/>
                <c:pt idx="0">
                  <c:v>0.73</c:v>
                </c:pt>
                <c:pt idx="1">
                  <c:v>0.71399999999999997</c:v>
                </c:pt>
                <c:pt idx="2">
                  <c:v>0.68899999999999995</c:v>
                </c:pt>
                <c:pt idx="3">
                  <c:v>0.82699999999999996</c:v>
                </c:pt>
                <c:pt idx="4">
                  <c:v>0.94599999999999995</c:v>
                </c:pt>
                <c:pt idx="5">
                  <c:v>0.95099999999999996</c:v>
                </c:pt>
                <c:pt idx="6">
                  <c:v>0.91100000000000003</c:v>
                </c:pt>
                <c:pt idx="7">
                  <c:v>0.878</c:v>
                </c:pt>
                <c:pt idx="8">
                  <c:v>0.91300000000000003</c:v>
                </c:pt>
                <c:pt idx="9">
                  <c:v>0.93300000000000005</c:v>
                </c:pt>
                <c:pt idx="10">
                  <c:v>0.95699999999999996</c:v>
                </c:pt>
                <c:pt idx="11">
                  <c:v>0.879</c:v>
                </c:pt>
                <c:pt idx="12">
                  <c:v>0.81100000000000005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E15-471B-9F69-2B8437AF8372}"/>
            </c:ext>
          </c:extLst>
        </c:ser>
        <c:ser>
          <c:idx val="3"/>
          <c:order val="3"/>
          <c:tx>
            <c:strRef>
              <c:f>'summary graphs '!$A$39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'!$B$35:$AI$35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'!$B$39:$AI$39</c:f>
              <c:numCache>
                <c:formatCode>0%</c:formatCode>
                <c:ptCount val="13"/>
                <c:pt idx="0">
                  <c:v>1.0169999999999999</c:v>
                </c:pt>
                <c:pt idx="1">
                  <c:v>1.2270000000000001</c:v>
                </c:pt>
                <c:pt idx="2">
                  <c:v>1.355</c:v>
                </c:pt>
                <c:pt idx="3">
                  <c:v>1.0649999999999999</c:v>
                </c:pt>
                <c:pt idx="4">
                  <c:v>1.0649999999999999</c:v>
                </c:pt>
                <c:pt idx="5">
                  <c:v>1.073</c:v>
                </c:pt>
                <c:pt idx="6">
                  <c:v>1.0649999999999999</c:v>
                </c:pt>
                <c:pt idx="7">
                  <c:v>1.119</c:v>
                </c:pt>
                <c:pt idx="8">
                  <c:v>0.98199999999999998</c:v>
                </c:pt>
                <c:pt idx="9">
                  <c:v>1</c:v>
                </c:pt>
                <c:pt idx="10">
                  <c:v>0.95199999999999996</c:v>
                </c:pt>
                <c:pt idx="11">
                  <c:v>1.1779999999999999</c:v>
                </c:pt>
                <c:pt idx="12">
                  <c:v>1.1970000000000001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E15-471B-9F69-2B8437AF8372}"/>
            </c:ext>
          </c:extLst>
        </c:ser>
        <c:ser>
          <c:idx val="4"/>
          <c:order val="4"/>
          <c:tx>
            <c:strRef>
              <c:f>'summary graphs '!$A$40</c:f>
              <c:strCache>
                <c:ptCount val="1"/>
                <c:pt idx="0">
                  <c:v>Average Midnight Bedstate</c:v>
                </c:pt>
              </c:strCache>
            </c:strRef>
          </c:tx>
          <c:marker>
            <c:symbol val="none"/>
          </c:marker>
          <c:cat>
            <c:numRef>
              <c:f>'summary graphs '!$B$35:$AI$35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'!$B$40:$AI$40</c:f>
              <c:numCache>
                <c:formatCode>0</c:formatCode>
                <c:ptCount val="13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E15-471B-9F69-2B8437AF83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6260096"/>
        <c:axId val="246261632"/>
      </c:lineChart>
      <c:dateAx>
        <c:axId val="2462600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46261632"/>
        <c:crosses val="autoZero"/>
        <c:auto val="1"/>
        <c:lblOffset val="100"/>
        <c:baseTimeUnit val="months"/>
      </c:dateAx>
      <c:valAx>
        <c:axId val="246261632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46260096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layout>
        <c:manualLayout>
          <c:xMode val="edge"/>
          <c:yMode val="edge"/>
          <c:x val="0.66641704751940978"/>
          <c:y val="0.31403739902162037"/>
          <c:w val="0.33358303670945244"/>
          <c:h val="0.60973876460388299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Childrens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'summary graphs '!$A$44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'!$B$43:$AI$43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'!$B$44:$AI$44</c:f>
              <c:numCache>
                <c:formatCode>0%</c:formatCode>
                <c:ptCount val="13"/>
                <c:pt idx="0">
                  <c:v>0.79600000000000004</c:v>
                </c:pt>
                <c:pt idx="1">
                  <c:v>0.89900000000000002</c:v>
                </c:pt>
                <c:pt idx="2">
                  <c:v>0.86099999999999999</c:v>
                </c:pt>
                <c:pt idx="3">
                  <c:v>0.89100000000000001</c:v>
                </c:pt>
                <c:pt idx="4">
                  <c:v>0.99</c:v>
                </c:pt>
                <c:pt idx="5">
                  <c:v>0.96099999999999997</c:v>
                </c:pt>
                <c:pt idx="6">
                  <c:v>1.262</c:v>
                </c:pt>
                <c:pt idx="7">
                  <c:v>1.1950000000000001</c:v>
                </c:pt>
                <c:pt idx="8">
                  <c:v>0.85599999999999998</c:v>
                </c:pt>
                <c:pt idx="9">
                  <c:v>0.84899999999999998</c:v>
                </c:pt>
                <c:pt idx="10">
                  <c:v>0.82799999999999996</c:v>
                </c:pt>
                <c:pt idx="11">
                  <c:v>0.84099999999999997</c:v>
                </c:pt>
                <c:pt idx="12">
                  <c:v>0.77300000000000002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0E7-4D1D-BAA4-C1FA0F8D8B6A}"/>
            </c:ext>
          </c:extLst>
        </c:ser>
        <c:ser>
          <c:idx val="1"/>
          <c:order val="1"/>
          <c:tx>
            <c:strRef>
              <c:f>'summary graphs '!$A$45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'!$B$43:$AI$43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'!$B$45:$AI$45</c:f>
              <c:numCache>
                <c:formatCode>0%</c:formatCode>
                <c:ptCount val="13"/>
                <c:pt idx="0">
                  <c:v>0.47799999999999998</c:v>
                </c:pt>
                <c:pt idx="1">
                  <c:v>0.34399999999999997</c:v>
                </c:pt>
                <c:pt idx="2">
                  <c:v>0.34100000000000003</c:v>
                </c:pt>
                <c:pt idx="3">
                  <c:v>0.36199999999999999</c:v>
                </c:pt>
                <c:pt idx="4">
                  <c:v>0.49099999999999999</c:v>
                </c:pt>
                <c:pt idx="5">
                  <c:v>0.45500000000000002</c:v>
                </c:pt>
                <c:pt idx="6">
                  <c:v>0.51100000000000001</c:v>
                </c:pt>
                <c:pt idx="7">
                  <c:v>0.6</c:v>
                </c:pt>
                <c:pt idx="8">
                  <c:v>0.52500000000000002</c:v>
                </c:pt>
                <c:pt idx="9">
                  <c:v>0.55200000000000005</c:v>
                </c:pt>
                <c:pt idx="10">
                  <c:v>0.46400000000000002</c:v>
                </c:pt>
                <c:pt idx="11">
                  <c:v>0.41</c:v>
                </c:pt>
                <c:pt idx="12">
                  <c:v>0.46800000000000003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0E7-4D1D-BAA4-C1FA0F8D8B6A}"/>
            </c:ext>
          </c:extLst>
        </c:ser>
        <c:ser>
          <c:idx val="2"/>
          <c:order val="2"/>
          <c:tx>
            <c:strRef>
              <c:f>'summary graphs '!$A$46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'!$B$43:$AI$43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'!$B$46:$AI$46</c:f>
              <c:numCache>
                <c:formatCode>0%</c:formatCode>
                <c:ptCount val="13"/>
                <c:pt idx="0">
                  <c:v>1.07</c:v>
                </c:pt>
                <c:pt idx="1">
                  <c:v>1.071</c:v>
                </c:pt>
                <c:pt idx="2">
                  <c:v>1.1000000000000001</c:v>
                </c:pt>
                <c:pt idx="3">
                  <c:v>1.079</c:v>
                </c:pt>
                <c:pt idx="4">
                  <c:v>1.153</c:v>
                </c:pt>
                <c:pt idx="5">
                  <c:v>1.1599999999999999</c:v>
                </c:pt>
                <c:pt idx="6">
                  <c:v>0.94499999999999995</c:v>
                </c:pt>
                <c:pt idx="7">
                  <c:v>0.746</c:v>
                </c:pt>
                <c:pt idx="8">
                  <c:v>0.69499999999999995</c:v>
                </c:pt>
                <c:pt idx="9">
                  <c:v>0.58499999999999996</c:v>
                </c:pt>
                <c:pt idx="10">
                  <c:v>0.71399999999999997</c:v>
                </c:pt>
                <c:pt idx="11">
                  <c:v>0.71599999999999997</c:v>
                </c:pt>
                <c:pt idx="12">
                  <c:v>0.74099999999999999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0E7-4D1D-BAA4-C1FA0F8D8B6A}"/>
            </c:ext>
          </c:extLst>
        </c:ser>
        <c:ser>
          <c:idx val="3"/>
          <c:order val="3"/>
          <c:tx>
            <c:strRef>
              <c:f>'summary graphs '!$A$47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'!$B$43:$AI$43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'!$B$47:$AI$47</c:f>
              <c:numCache>
                <c:formatCode>0%</c:formatCode>
                <c:ptCount val="13"/>
                <c:pt idx="0">
                  <c:v>0.60899999999999999</c:v>
                </c:pt>
                <c:pt idx="1">
                  <c:v>0.44400000000000001</c:v>
                </c:pt>
                <c:pt idx="2">
                  <c:v>0.625</c:v>
                </c:pt>
                <c:pt idx="3">
                  <c:v>0.42699999999999999</c:v>
                </c:pt>
                <c:pt idx="4">
                  <c:v>0.69399999999999995</c:v>
                </c:pt>
                <c:pt idx="5">
                  <c:v>0.71099999999999997</c:v>
                </c:pt>
                <c:pt idx="6">
                  <c:v>0.68500000000000005</c:v>
                </c:pt>
                <c:pt idx="7">
                  <c:v>0.74399999999999999</c:v>
                </c:pt>
                <c:pt idx="8">
                  <c:v>0.80600000000000005</c:v>
                </c:pt>
                <c:pt idx="9">
                  <c:v>0.97099999999999997</c:v>
                </c:pt>
                <c:pt idx="10">
                  <c:v>0.91400000000000003</c:v>
                </c:pt>
                <c:pt idx="11">
                  <c:v>0.95299999999999996</c:v>
                </c:pt>
                <c:pt idx="12">
                  <c:v>0.96499999999999997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0E7-4D1D-BAA4-C1FA0F8D8B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6418816"/>
        <c:axId val="246441088"/>
      </c:lineChart>
      <c:dateAx>
        <c:axId val="24641881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46441088"/>
        <c:crosses val="autoZero"/>
        <c:auto val="1"/>
        <c:lblOffset val="100"/>
        <c:baseTimeUnit val="months"/>
      </c:dateAx>
      <c:valAx>
        <c:axId val="246441088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46418816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Combe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228413072731391"/>
          <c:y val="0.15497051103906126"/>
          <c:w val="0.51899312078375992"/>
          <c:h val="0.62517461787864748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'!$A$52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'!$B$51:$AI$51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'!$B$52:$AI$52</c:f>
              <c:numCache>
                <c:formatCode>0%</c:formatCode>
                <c:ptCount val="13"/>
                <c:pt idx="0">
                  <c:v>0.97499999999999998</c:v>
                </c:pt>
                <c:pt idx="1">
                  <c:v>0.95199999999999996</c:v>
                </c:pt>
                <c:pt idx="2">
                  <c:v>1.105</c:v>
                </c:pt>
                <c:pt idx="3">
                  <c:v>1.06</c:v>
                </c:pt>
                <c:pt idx="4">
                  <c:v>0.98</c:v>
                </c:pt>
                <c:pt idx="5">
                  <c:v>0.95899999999999996</c:v>
                </c:pt>
                <c:pt idx="6">
                  <c:v>1.0329999999999999</c:v>
                </c:pt>
                <c:pt idx="7">
                  <c:v>0.998</c:v>
                </c:pt>
                <c:pt idx="8">
                  <c:v>0.97899999999999998</c:v>
                </c:pt>
                <c:pt idx="9">
                  <c:v>0.88700000000000001</c:v>
                </c:pt>
                <c:pt idx="10">
                  <c:v>0.94099999999999995</c:v>
                </c:pt>
                <c:pt idx="11">
                  <c:v>0.85899999999999999</c:v>
                </c:pt>
                <c:pt idx="12">
                  <c:v>0.82499999999999996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109-4A05-88E0-85E366AD99A7}"/>
            </c:ext>
          </c:extLst>
        </c:ser>
        <c:ser>
          <c:idx val="1"/>
          <c:order val="1"/>
          <c:tx>
            <c:strRef>
              <c:f>'summary graphs '!$A$53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'!$B$51:$AI$51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'!$B$53:$AI$53</c:f>
              <c:numCache>
                <c:formatCode>0%</c:formatCode>
                <c:ptCount val="13"/>
                <c:pt idx="0">
                  <c:v>0.99299999999999999</c:v>
                </c:pt>
                <c:pt idx="1">
                  <c:v>1.0089999999999999</c:v>
                </c:pt>
                <c:pt idx="2">
                  <c:v>0.86599999999999999</c:v>
                </c:pt>
                <c:pt idx="3">
                  <c:v>0.84499999999999997</c:v>
                </c:pt>
                <c:pt idx="4">
                  <c:v>0.93</c:v>
                </c:pt>
                <c:pt idx="5">
                  <c:v>0.90900000000000003</c:v>
                </c:pt>
                <c:pt idx="6">
                  <c:v>0.91</c:v>
                </c:pt>
                <c:pt idx="7">
                  <c:v>0.93799999999999994</c:v>
                </c:pt>
                <c:pt idx="8">
                  <c:v>1.03</c:v>
                </c:pt>
                <c:pt idx="9">
                  <c:v>0.96899999999999997</c:v>
                </c:pt>
                <c:pt idx="10">
                  <c:v>0.90900000000000003</c:v>
                </c:pt>
                <c:pt idx="11">
                  <c:v>0.872</c:v>
                </c:pt>
                <c:pt idx="12">
                  <c:v>0.91100000000000003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109-4A05-88E0-85E366AD99A7}"/>
            </c:ext>
          </c:extLst>
        </c:ser>
        <c:ser>
          <c:idx val="2"/>
          <c:order val="2"/>
          <c:tx>
            <c:strRef>
              <c:f>'summary graphs '!$A$54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'!$B$51:$AI$51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'!$B$54:$AI$54</c:f>
              <c:numCache>
                <c:formatCode>0%</c:formatCode>
                <c:ptCount val="13"/>
                <c:pt idx="0">
                  <c:v>0.96599999999999997</c:v>
                </c:pt>
                <c:pt idx="1">
                  <c:v>1.0029999999999999</c:v>
                </c:pt>
                <c:pt idx="2">
                  <c:v>1.0169999999999999</c:v>
                </c:pt>
                <c:pt idx="3">
                  <c:v>0.95199999999999996</c:v>
                </c:pt>
                <c:pt idx="4">
                  <c:v>0.93500000000000005</c:v>
                </c:pt>
                <c:pt idx="5">
                  <c:v>0.94699999999999995</c:v>
                </c:pt>
                <c:pt idx="6">
                  <c:v>0.97299999999999998</c:v>
                </c:pt>
                <c:pt idx="7">
                  <c:v>0.99199999999999999</c:v>
                </c:pt>
                <c:pt idx="8">
                  <c:v>0.93600000000000005</c:v>
                </c:pt>
                <c:pt idx="9">
                  <c:v>0.87</c:v>
                </c:pt>
                <c:pt idx="10">
                  <c:v>0.91700000000000004</c:v>
                </c:pt>
                <c:pt idx="11">
                  <c:v>0.84099999999999997</c:v>
                </c:pt>
                <c:pt idx="12">
                  <c:v>0.91200000000000003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109-4A05-88E0-85E366AD99A7}"/>
            </c:ext>
          </c:extLst>
        </c:ser>
        <c:ser>
          <c:idx val="3"/>
          <c:order val="3"/>
          <c:tx>
            <c:strRef>
              <c:f>'summary graphs '!$A$55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'!$B$51:$AI$51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'!$B$55:$AI$55</c:f>
              <c:numCache>
                <c:formatCode>0%</c:formatCode>
                <c:ptCount val="13"/>
                <c:pt idx="0">
                  <c:v>1.2509999999999999</c:v>
                </c:pt>
                <c:pt idx="1">
                  <c:v>1.161</c:v>
                </c:pt>
                <c:pt idx="2">
                  <c:v>1.0860000000000001</c:v>
                </c:pt>
                <c:pt idx="3">
                  <c:v>1.0489999999999999</c:v>
                </c:pt>
                <c:pt idx="4">
                  <c:v>1.5329999999999999</c:v>
                </c:pt>
                <c:pt idx="5">
                  <c:v>1.2949999999999999</c:v>
                </c:pt>
                <c:pt idx="6">
                  <c:v>1.323</c:v>
                </c:pt>
                <c:pt idx="7">
                  <c:v>1.2669999999999999</c:v>
                </c:pt>
                <c:pt idx="8">
                  <c:v>1.4470000000000001</c:v>
                </c:pt>
                <c:pt idx="9">
                  <c:v>1.4410000000000001</c:v>
                </c:pt>
                <c:pt idx="10">
                  <c:v>1.2789999999999999</c:v>
                </c:pt>
                <c:pt idx="11">
                  <c:v>1.286</c:v>
                </c:pt>
                <c:pt idx="12">
                  <c:v>1.2170000000000001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109-4A05-88E0-85E366AD99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6467200"/>
        <c:axId val="246473088"/>
      </c:lineChart>
      <c:dateAx>
        <c:axId val="24646720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46473088"/>
        <c:crosses val="autoZero"/>
        <c:auto val="1"/>
        <c:lblOffset val="100"/>
        <c:baseTimeUnit val="months"/>
      </c:dateAx>
      <c:valAx>
        <c:axId val="246473088"/>
        <c:scaling>
          <c:orientation val="minMax"/>
          <c:max val="2.5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46467200"/>
        <c:crosses val="autoZero"/>
        <c:crossBetween val="between"/>
        <c:minorUnit val="0.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CCU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0997421091383945"/>
          <c:y val="0.17336151772974687"/>
          <c:w val="0.55924104669251928"/>
          <c:h val="0.63906670029235668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'!$A$60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'!$B$59:$AI$59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'!$B$60:$AI$60</c:f>
              <c:numCache>
                <c:formatCode>0%</c:formatCode>
                <c:ptCount val="13"/>
                <c:pt idx="0">
                  <c:v>0.93300000000000005</c:v>
                </c:pt>
                <c:pt idx="1">
                  <c:v>0.97</c:v>
                </c:pt>
                <c:pt idx="2">
                  <c:v>0.98699999999999999</c:v>
                </c:pt>
                <c:pt idx="3">
                  <c:v>0.996</c:v>
                </c:pt>
                <c:pt idx="4">
                  <c:v>0.96799999999999997</c:v>
                </c:pt>
                <c:pt idx="5">
                  <c:v>0.92400000000000004</c:v>
                </c:pt>
                <c:pt idx="6">
                  <c:v>0.995</c:v>
                </c:pt>
                <c:pt idx="7">
                  <c:v>0.998</c:v>
                </c:pt>
                <c:pt idx="8">
                  <c:v>0.97599999999999998</c:v>
                </c:pt>
                <c:pt idx="9">
                  <c:v>0.97599999999999998</c:v>
                </c:pt>
                <c:pt idx="10">
                  <c:v>0.97499999999999998</c:v>
                </c:pt>
                <c:pt idx="11">
                  <c:v>0.95899999999999996</c:v>
                </c:pt>
                <c:pt idx="12">
                  <c:v>0.93300000000000005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EE-4E8D-A0F8-D1D749D8491B}"/>
            </c:ext>
          </c:extLst>
        </c:ser>
        <c:ser>
          <c:idx val="1"/>
          <c:order val="1"/>
          <c:tx>
            <c:strRef>
              <c:f>'summary graphs '!$A$61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'!$B$59:$AI$59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'!$B$61:$AI$61</c:f>
              <c:numCache>
                <c:formatCode>0%</c:formatCode>
                <c:ptCount val="13"/>
                <c:pt idx="0">
                  <c:v>0.84299999999999997</c:v>
                </c:pt>
                <c:pt idx="1">
                  <c:v>0.78500000000000003</c:v>
                </c:pt>
                <c:pt idx="2">
                  <c:v>0.76700000000000002</c:v>
                </c:pt>
                <c:pt idx="3">
                  <c:v>0.83899999999999997</c:v>
                </c:pt>
                <c:pt idx="4">
                  <c:v>0.86599999999999999</c:v>
                </c:pt>
                <c:pt idx="5">
                  <c:v>0.93500000000000005</c:v>
                </c:pt>
                <c:pt idx="6">
                  <c:v>0.91</c:v>
                </c:pt>
                <c:pt idx="7">
                  <c:v>0.84299999999999997</c:v>
                </c:pt>
                <c:pt idx="8">
                  <c:v>0.77200000000000002</c:v>
                </c:pt>
                <c:pt idx="9">
                  <c:v>0.81499999999999995</c:v>
                </c:pt>
                <c:pt idx="10">
                  <c:v>0.73799999999999999</c:v>
                </c:pt>
                <c:pt idx="11">
                  <c:v>0.81100000000000005</c:v>
                </c:pt>
                <c:pt idx="12">
                  <c:v>0.82499999999999996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8EE-4E8D-A0F8-D1D749D8491B}"/>
            </c:ext>
          </c:extLst>
        </c:ser>
        <c:ser>
          <c:idx val="2"/>
          <c:order val="2"/>
          <c:tx>
            <c:strRef>
              <c:f>'summary graphs '!$A$62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'!$B$59:$AI$59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'!$B$62:$AI$62</c:f>
              <c:numCache>
                <c:formatCode>0%</c:formatCode>
                <c:ptCount val="13"/>
                <c:pt idx="0">
                  <c:v>0.97799999999999998</c:v>
                </c:pt>
                <c:pt idx="1">
                  <c:v>1</c:v>
                </c:pt>
                <c:pt idx="2">
                  <c:v>1</c:v>
                </c:pt>
                <c:pt idx="3">
                  <c:v>0.96399999999999997</c:v>
                </c:pt>
                <c:pt idx="4">
                  <c:v>0.95699999999999996</c:v>
                </c:pt>
                <c:pt idx="5">
                  <c:v>0.96399999999999997</c:v>
                </c:pt>
                <c:pt idx="6">
                  <c:v>0.97399999999999998</c:v>
                </c:pt>
                <c:pt idx="7">
                  <c:v>0.98699999999999999</c:v>
                </c:pt>
                <c:pt idx="8">
                  <c:v>1</c:v>
                </c:pt>
                <c:pt idx="9">
                  <c:v>0.97799999999999998</c:v>
                </c:pt>
                <c:pt idx="10">
                  <c:v>1</c:v>
                </c:pt>
                <c:pt idx="11">
                  <c:v>0.98399999999999999</c:v>
                </c:pt>
                <c:pt idx="12">
                  <c:v>0.95899999999999996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8EE-4E8D-A0F8-D1D749D8491B}"/>
            </c:ext>
          </c:extLst>
        </c:ser>
        <c:ser>
          <c:idx val="3"/>
          <c:order val="3"/>
          <c:tx>
            <c:strRef>
              <c:f>'summary graphs '!$A$63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'!$B$59:$AI$59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'!$B$63:$AI$63</c:f>
              <c:numCache>
                <c:formatCode>0%</c:formatCode>
                <c:ptCount val="13"/>
                <c:pt idx="0">
                  <c:v>0.93300000000000005</c:v>
                </c:pt>
                <c:pt idx="1">
                  <c:v>0.90400000000000003</c:v>
                </c:pt>
                <c:pt idx="2">
                  <c:v>0.9</c:v>
                </c:pt>
                <c:pt idx="3">
                  <c:v>0.872</c:v>
                </c:pt>
                <c:pt idx="4">
                  <c:v>1.0149999999999999</c:v>
                </c:pt>
                <c:pt idx="5">
                  <c:v>0.78600000000000003</c:v>
                </c:pt>
                <c:pt idx="6">
                  <c:v>1</c:v>
                </c:pt>
                <c:pt idx="7">
                  <c:v>0.96499999999999997</c:v>
                </c:pt>
                <c:pt idx="8">
                  <c:v>1</c:v>
                </c:pt>
                <c:pt idx="9">
                  <c:v>0.93300000000000005</c:v>
                </c:pt>
                <c:pt idx="10">
                  <c:v>0.77400000000000002</c:v>
                </c:pt>
                <c:pt idx="11">
                  <c:v>0.76200000000000001</c:v>
                </c:pt>
                <c:pt idx="12">
                  <c:v>0.90400000000000003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8EE-4E8D-A0F8-D1D749D849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6750208"/>
        <c:axId val="246764288"/>
      </c:lineChart>
      <c:dateAx>
        <c:axId val="2467502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46764288"/>
        <c:crosses val="autoZero"/>
        <c:auto val="1"/>
        <c:lblOffset val="100"/>
        <c:baseTimeUnit val="months"/>
      </c:dateAx>
      <c:valAx>
        <c:axId val="246764288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46750208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Forrester Brown Area A</a:t>
            </a:r>
          </a:p>
        </c:rich>
      </c:tx>
      <c:layout>
        <c:manualLayout>
          <c:xMode val="edge"/>
          <c:yMode val="edge"/>
          <c:x val="0.40752077865266839"/>
          <c:y val="2.1419009370816599E-2"/>
        </c:manualLayout>
      </c:layout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'summary graphs '!$A$68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'!$B$67:$AI$67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'!$B$68:$AI$68</c:f>
              <c:numCache>
                <c:formatCode>0%</c:formatCode>
                <c:ptCount val="13"/>
                <c:pt idx="0">
                  <c:v>0.68899999999999995</c:v>
                </c:pt>
                <c:pt idx="1">
                  <c:v>0.68400000000000005</c:v>
                </c:pt>
                <c:pt idx="2">
                  <c:v>0.88400000000000001</c:v>
                </c:pt>
                <c:pt idx="3">
                  <c:v>0.88500000000000001</c:v>
                </c:pt>
                <c:pt idx="4">
                  <c:v>0.80200000000000005</c:v>
                </c:pt>
                <c:pt idx="5">
                  <c:v>0.85399999999999998</c:v>
                </c:pt>
                <c:pt idx="6">
                  <c:v>0.88500000000000001</c:v>
                </c:pt>
                <c:pt idx="7">
                  <c:v>0.74299999999999999</c:v>
                </c:pt>
                <c:pt idx="8">
                  <c:v>0.91100000000000003</c:v>
                </c:pt>
                <c:pt idx="9">
                  <c:v>0.90900000000000003</c:v>
                </c:pt>
                <c:pt idx="10">
                  <c:v>0.80300000000000005</c:v>
                </c:pt>
                <c:pt idx="11">
                  <c:v>0.83499999999999996</c:v>
                </c:pt>
                <c:pt idx="12">
                  <c:v>0.79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18-4F76-8578-889DD6664984}"/>
            </c:ext>
          </c:extLst>
        </c:ser>
        <c:ser>
          <c:idx val="1"/>
          <c:order val="1"/>
          <c:tx>
            <c:strRef>
              <c:f>'summary graphs '!$A$69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'!$B$67:$AI$67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'!$B$69:$AI$69</c:f>
              <c:numCache>
                <c:formatCode>0%</c:formatCode>
                <c:ptCount val="13"/>
                <c:pt idx="0">
                  <c:v>0.96299999999999997</c:v>
                </c:pt>
                <c:pt idx="1">
                  <c:v>0.95199999999999996</c:v>
                </c:pt>
                <c:pt idx="2">
                  <c:v>0.95499999999999996</c:v>
                </c:pt>
                <c:pt idx="3">
                  <c:v>1.0089999999999999</c:v>
                </c:pt>
                <c:pt idx="4">
                  <c:v>0.999</c:v>
                </c:pt>
                <c:pt idx="5">
                  <c:v>1.1060000000000001</c:v>
                </c:pt>
                <c:pt idx="6">
                  <c:v>1.028</c:v>
                </c:pt>
                <c:pt idx="7">
                  <c:v>0.93600000000000005</c:v>
                </c:pt>
                <c:pt idx="8">
                  <c:v>1.004</c:v>
                </c:pt>
                <c:pt idx="9">
                  <c:v>0.95</c:v>
                </c:pt>
                <c:pt idx="10">
                  <c:v>0.99299999999999999</c:v>
                </c:pt>
                <c:pt idx="11">
                  <c:v>1</c:v>
                </c:pt>
                <c:pt idx="12">
                  <c:v>0.99299999999999999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318-4F76-8578-889DD6664984}"/>
            </c:ext>
          </c:extLst>
        </c:ser>
        <c:ser>
          <c:idx val="2"/>
          <c:order val="2"/>
          <c:tx>
            <c:strRef>
              <c:f>'summary graphs '!$A$70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'!$B$67:$AI$67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'!$B$70:$AI$70</c:f>
              <c:numCache>
                <c:formatCode>0%</c:formatCode>
                <c:ptCount val="13"/>
                <c:pt idx="0">
                  <c:v>0.97499999999999998</c:v>
                </c:pt>
                <c:pt idx="1">
                  <c:v>1.0149999999999999</c:v>
                </c:pt>
                <c:pt idx="2">
                  <c:v>0.96699999999999997</c:v>
                </c:pt>
                <c:pt idx="3">
                  <c:v>0.92700000000000005</c:v>
                </c:pt>
                <c:pt idx="4">
                  <c:v>0.93500000000000005</c:v>
                </c:pt>
                <c:pt idx="5">
                  <c:v>0.91500000000000004</c:v>
                </c:pt>
                <c:pt idx="6">
                  <c:v>0.96</c:v>
                </c:pt>
                <c:pt idx="7">
                  <c:v>0.98299999999999998</c:v>
                </c:pt>
                <c:pt idx="8">
                  <c:v>0.98099999999999998</c:v>
                </c:pt>
                <c:pt idx="9">
                  <c:v>0.93300000000000005</c:v>
                </c:pt>
                <c:pt idx="10">
                  <c:v>0.94599999999999995</c:v>
                </c:pt>
                <c:pt idx="11">
                  <c:v>0.93500000000000005</c:v>
                </c:pt>
                <c:pt idx="12">
                  <c:v>0.96699999999999997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318-4F76-8578-889DD6664984}"/>
            </c:ext>
          </c:extLst>
        </c:ser>
        <c:ser>
          <c:idx val="3"/>
          <c:order val="3"/>
          <c:tx>
            <c:strRef>
              <c:f>'summary graphs '!$A$71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'!$B$67:$AI$67</c:f>
              <c:numCache>
                <c:formatCode>mmm\-yy</c:formatCode>
                <c:ptCount val="13"/>
                <c:pt idx="0">
                  <c:v>45536</c:v>
                </c:pt>
                <c:pt idx="1">
                  <c:v>45566</c:v>
                </c:pt>
                <c:pt idx="2">
                  <c:v>45597</c:v>
                </c:pt>
                <c:pt idx="3">
                  <c:v>45627</c:v>
                </c:pt>
                <c:pt idx="4">
                  <c:v>45658</c:v>
                </c:pt>
                <c:pt idx="5">
                  <c:v>45689</c:v>
                </c:pt>
                <c:pt idx="6">
                  <c:v>45717</c:v>
                </c:pt>
                <c:pt idx="7">
                  <c:v>45748</c:v>
                </c:pt>
                <c:pt idx="8">
                  <c:v>45778</c:v>
                </c:pt>
                <c:pt idx="9">
                  <c:v>45809</c:v>
                </c:pt>
                <c:pt idx="10">
                  <c:v>45839</c:v>
                </c:pt>
                <c:pt idx="11">
                  <c:v>45870</c:v>
                </c:pt>
                <c:pt idx="12">
                  <c:v>45901</c:v>
                </c:pt>
              </c:numCache>
            </c:numRef>
          </c:cat>
          <c:val>
            <c:numRef>
              <c:f>'summary graphs '!$B$71:$AI$71</c:f>
              <c:numCache>
                <c:formatCode>0%</c:formatCode>
                <c:ptCount val="13"/>
                <c:pt idx="0">
                  <c:v>1.41</c:v>
                </c:pt>
                <c:pt idx="1">
                  <c:v>1.0629999999999999</c:v>
                </c:pt>
                <c:pt idx="2">
                  <c:v>0.83399999999999996</c:v>
                </c:pt>
                <c:pt idx="3">
                  <c:v>0.90300000000000002</c:v>
                </c:pt>
                <c:pt idx="4">
                  <c:v>0.94699999999999995</c:v>
                </c:pt>
                <c:pt idx="5">
                  <c:v>0.92900000000000005</c:v>
                </c:pt>
                <c:pt idx="6">
                  <c:v>0.95899999999999996</c:v>
                </c:pt>
                <c:pt idx="7">
                  <c:v>0.85199999999999998</c:v>
                </c:pt>
                <c:pt idx="8">
                  <c:v>1.075</c:v>
                </c:pt>
                <c:pt idx="9">
                  <c:v>1.087</c:v>
                </c:pt>
                <c:pt idx="10">
                  <c:v>1.01</c:v>
                </c:pt>
                <c:pt idx="11">
                  <c:v>0.98899999999999999</c:v>
                </c:pt>
                <c:pt idx="12">
                  <c:v>1.0009999999999999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318-4F76-8578-889DD66649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6843648"/>
        <c:axId val="246845440"/>
      </c:lineChart>
      <c:dateAx>
        <c:axId val="24684364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46845440"/>
        <c:crosses val="autoZero"/>
        <c:auto val="1"/>
        <c:lblOffset val="100"/>
        <c:baseTimeUnit val="months"/>
      </c:dateAx>
      <c:valAx>
        <c:axId val="246845440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46843648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1.xml"/><Relationship Id="rId2" Type="http://schemas.openxmlformats.org/officeDocument/2006/relationships/chart" Target="../charts/chart30.xml"/><Relationship Id="rId1" Type="http://schemas.openxmlformats.org/officeDocument/2006/relationships/chart" Target="../charts/chart29.xml"/><Relationship Id="rId4" Type="http://schemas.openxmlformats.org/officeDocument/2006/relationships/chart" Target="../charts/chart3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653142</xdr:colOff>
      <xdr:row>9</xdr:row>
      <xdr:rowOff>180974</xdr:rowOff>
    </xdr:from>
    <xdr:to>
      <xdr:col>48</xdr:col>
      <xdr:colOff>0</xdr:colOff>
      <xdr:row>17</xdr:row>
      <xdr:rowOff>15240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36</xdr:col>
      <xdr:colOff>1</xdr:colOff>
      <xdr:row>2</xdr:row>
      <xdr:rowOff>0</xdr:rowOff>
    </xdr:from>
    <xdr:to>
      <xdr:col>48</xdr:col>
      <xdr:colOff>0</xdr:colOff>
      <xdr:row>8</xdr:row>
      <xdr:rowOff>167640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36</xdr:col>
      <xdr:colOff>4896</xdr:colOff>
      <xdr:row>18</xdr:row>
      <xdr:rowOff>8980</xdr:rowOff>
    </xdr:from>
    <xdr:to>
      <xdr:col>48</xdr:col>
      <xdr:colOff>7619</xdr:colOff>
      <xdr:row>25</xdr:row>
      <xdr:rowOff>15240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35</xdr:col>
      <xdr:colOff>653414</xdr:colOff>
      <xdr:row>26</xdr:row>
      <xdr:rowOff>3538</xdr:rowOff>
    </xdr:from>
    <xdr:to>
      <xdr:col>48</xdr:col>
      <xdr:colOff>0</xdr:colOff>
      <xdr:row>33</xdr:row>
      <xdr:rowOff>15240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36</xdr:col>
      <xdr:colOff>4354</xdr:colOff>
      <xdr:row>34</xdr:row>
      <xdr:rowOff>4083</xdr:rowOff>
    </xdr:from>
    <xdr:to>
      <xdr:col>48</xdr:col>
      <xdr:colOff>0</xdr:colOff>
      <xdr:row>41</xdr:row>
      <xdr:rowOff>22860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36</xdr:col>
      <xdr:colOff>1904</xdr:colOff>
      <xdr:row>41</xdr:row>
      <xdr:rowOff>181519</xdr:rowOff>
    </xdr:from>
    <xdr:to>
      <xdr:col>48</xdr:col>
      <xdr:colOff>15240</xdr:colOff>
      <xdr:row>48</xdr:row>
      <xdr:rowOff>175260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35</xdr:col>
      <xdr:colOff>654502</xdr:colOff>
      <xdr:row>50</xdr:row>
      <xdr:rowOff>10341</xdr:rowOff>
    </xdr:from>
    <xdr:to>
      <xdr:col>47</xdr:col>
      <xdr:colOff>647700</xdr:colOff>
      <xdr:row>56</xdr:row>
      <xdr:rowOff>167640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36</xdr:col>
      <xdr:colOff>3266</xdr:colOff>
      <xdr:row>57</xdr:row>
      <xdr:rowOff>165189</xdr:rowOff>
    </xdr:from>
    <xdr:to>
      <xdr:col>48</xdr:col>
      <xdr:colOff>22860</xdr:colOff>
      <xdr:row>65</xdr:row>
      <xdr:rowOff>15240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36</xdr:col>
      <xdr:colOff>10884</xdr:colOff>
      <xdr:row>65</xdr:row>
      <xdr:rowOff>161652</xdr:rowOff>
    </xdr:from>
    <xdr:to>
      <xdr:col>47</xdr:col>
      <xdr:colOff>655319</xdr:colOff>
      <xdr:row>73</xdr:row>
      <xdr:rowOff>38100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35</xdr:col>
      <xdr:colOff>648516</xdr:colOff>
      <xdr:row>81</xdr:row>
      <xdr:rowOff>148315</xdr:rowOff>
    </xdr:from>
    <xdr:to>
      <xdr:col>48</xdr:col>
      <xdr:colOff>0</xdr:colOff>
      <xdr:row>89</xdr:row>
      <xdr:rowOff>38100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35</xdr:col>
      <xdr:colOff>650964</xdr:colOff>
      <xdr:row>90</xdr:row>
      <xdr:rowOff>9252</xdr:rowOff>
    </xdr:from>
    <xdr:to>
      <xdr:col>47</xdr:col>
      <xdr:colOff>640080</xdr:colOff>
      <xdr:row>97</xdr:row>
      <xdr:rowOff>7620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36</xdr:col>
      <xdr:colOff>6530</xdr:colOff>
      <xdr:row>97</xdr:row>
      <xdr:rowOff>164918</xdr:rowOff>
    </xdr:from>
    <xdr:to>
      <xdr:col>47</xdr:col>
      <xdr:colOff>647700</xdr:colOff>
      <xdr:row>105</xdr:row>
      <xdr:rowOff>30480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35</xdr:col>
      <xdr:colOff>655318</xdr:colOff>
      <xdr:row>106</xdr:row>
      <xdr:rowOff>15785</xdr:rowOff>
    </xdr:from>
    <xdr:to>
      <xdr:col>48</xdr:col>
      <xdr:colOff>15239</xdr:colOff>
      <xdr:row>112</xdr:row>
      <xdr:rowOff>175260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35</xdr:col>
      <xdr:colOff>644976</xdr:colOff>
      <xdr:row>114</xdr:row>
      <xdr:rowOff>16056</xdr:rowOff>
    </xdr:from>
    <xdr:to>
      <xdr:col>48</xdr:col>
      <xdr:colOff>15239</xdr:colOff>
      <xdr:row>121</xdr:row>
      <xdr:rowOff>15240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36</xdr:col>
      <xdr:colOff>16328</xdr:colOff>
      <xdr:row>122</xdr:row>
      <xdr:rowOff>5715</xdr:rowOff>
    </xdr:from>
    <xdr:to>
      <xdr:col>47</xdr:col>
      <xdr:colOff>640080</xdr:colOff>
      <xdr:row>128</xdr:row>
      <xdr:rowOff>175260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36</xdr:col>
      <xdr:colOff>3808</xdr:colOff>
      <xdr:row>130</xdr:row>
      <xdr:rowOff>19049</xdr:rowOff>
    </xdr:from>
    <xdr:to>
      <xdr:col>48</xdr:col>
      <xdr:colOff>7620</xdr:colOff>
      <xdr:row>137</xdr:row>
      <xdr:rowOff>7620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35</xdr:col>
      <xdr:colOff>630282</xdr:colOff>
      <xdr:row>138</xdr:row>
      <xdr:rowOff>3266</xdr:rowOff>
    </xdr:from>
    <xdr:to>
      <xdr:col>47</xdr:col>
      <xdr:colOff>640080</xdr:colOff>
      <xdr:row>144</xdr:row>
      <xdr:rowOff>167640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35</xdr:col>
      <xdr:colOff>641168</xdr:colOff>
      <xdr:row>145</xdr:row>
      <xdr:rowOff>157843</xdr:rowOff>
    </xdr:from>
    <xdr:to>
      <xdr:col>47</xdr:col>
      <xdr:colOff>632459</xdr:colOff>
      <xdr:row>153</xdr:row>
      <xdr:rowOff>7620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36</xdr:col>
      <xdr:colOff>17146</xdr:colOff>
      <xdr:row>154</xdr:row>
      <xdr:rowOff>6531</xdr:rowOff>
    </xdr:from>
    <xdr:to>
      <xdr:col>47</xdr:col>
      <xdr:colOff>640080</xdr:colOff>
      <xdr:row>161</xdr:row>
      <xdr:rowOff>0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35</xdr:col>
      <xdr:colOff>637628</xdr:colOff>
      <xdr:row>161</xdr:row>
      <xdr:rowOff>166008</xdr:rowOff>
    </xdr:from>
    <xdr:to>
      <xdr:col>47</xdr:col>
      <xdr:colOff>632460</xdr:colOff>
      <xdr:row>169</xdr:row>
      <xdr:rowOff>22860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35</xdr:col>
      <xdr:colOff>651508</xdr:colOff>
      <xdr:row>169</xdr:row>
      <xdr:rowOff>179885</xdr:rowOff>
    </xdr:from>
    <xdr:to>
      <xdr:col>48</xdr:col>
      <xdr:colOff>7619</xdr:colOff>
      <xdr:row>177</xdr:row>
      <xdr:rowOff>7620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36</xdr:col>
      <xdr:colOff>544</xdr:colOff>
      <xdr:row>178</xdr:row>
      <xdr:rowOff>8981</xdr:rowOff>
    </xdr:from>
    <xdr:to>
      <xdr:col>48</xdr:col>
      <xdr:colOff>22860</xdr:colOff>
      <xdr:row>185</xdr:row>
      <xdr:rowOff>7620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36</xdr:col>
      <xdr:colOff>5986</xdr:colOff>
      <xdr:row>185</xdr:row>
      <xdr:rowOff>162468</xdr:rowOff>
    </xdr:from>
    <xdr:to>
      <xdr:col>48</xdr:col>
      <xdr:colOff>0</xdr:colOff>
      <xdr:row>192</xdr:row>
      <xdr:rowOff>167640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36</xdr:col>
      <xdr:colOff>2448</xdr:colOff>
      <xdr:row>193</xdr:row>
      <xdr:rowOff>157570</xdr:rowOff>
    </xdr:from>
    <xdr:to>
      <xdr:col>48</xdr:col>
      <xdr:colOff>7619</xdr:colOff>
      <xdr:row>201</xdr:row>
      <xdr:rowOff>30480</xdr:rowOff>
    </xdr:to>
    <xdr:graphicFrame macro="">
      <xdr:nvGraphicFramePr>
        <xdr:cNvPr id="29" name="Chart 28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35</xdr:col>
      <xdr:colOff>640624</xdr:colOff>
      <xdr:row>202</xdr:row>
      <xdr:rowOff>11976</xdr:rowOff>
    </xdr:from>
    <xdr:to>
      <xdr:col>47</xdr:col>
      <xdr:colOff>647700</xdr:colOff>
      <xdr:row>209</xdr:row>
      <xdr:rowOff>38100</xdr:rowOff>
    </xdr:to>
    <xdr:graphicFrame macro="">
      <xdr:nvGraphicFramePr>
        <xdr:cNvPr id="30" name="Chart 29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36</xdr:col>
      <xdr:colOff>10614</xdr:colOff>
      <xdr:row>210</xdr:row>
      <xdr:rowOff>17689</xdr:rowOff>
    </xdr:from>
    <xdr:to>
      <xdr:col>48</xdr:col>
      <xdr:colOff>7620</xdr:colOff>
      <xdr:row>217</xdr:row>
      <xdr:rowOff>15240</xdr:rowOff>
    </xdr:to>
    <xdr:graphicFrame macro="">
      <xdr:nvGraphicFramePr>
        <xdr:cNvPr id="31" name="Chart 30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36</xdr:col>
      <xdr:colOff>27486</xdr:colOff>
      <xdr:row>73</xdr:row>
      <xdr:rowOff>174716</xdr:rowOff>
    </xdr:from>
    <xdr:to>
      <xdr:col>48</xdr:col>
      <xdr:colOff>7619</xdr:colOff>
      <xdr:row>81</xdr:row>
      <xdr:rowOff>15240</xdr:rowOff>
    </xdr:to>
    <xdr:graphicFrame macro="">
      <xdr:nvGraphicFramePr>
        <xdr:cNvPr id="36" name="Chart 3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36</xdr:col>
      <xdr:colOff>10614</xdr:colOff>
      <xdr:row>218</xdr:row>
      <xdr:rowOff>17689</xdr:rowOff>
    </xdr:from>
    <xdr:to>
      <xdr:col>48</xdr:col>
      <xdr:colOff>7620</xdr:colOff>
      <xdr:row>225</xdr:row>
      <xdr:rowOff>15240</xdr:rowOff>
    </xdr:to>
    <xdr:graphicFrame macro="">
      <xdr:nvGraphicFramePr>
        <xdr:cNvPr id="32" name="Chart 31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35</xdr:row>
      <xdr:rowOff>99060</xdr:rowOff>
    </xdr:from>
    <xdr:to>
      <xdr:col>10</xdr:col>
      <xdr:colOff>281940</xdr:colOff>
      <xdr:row>52</xdr:row>
      <xdr:rowOff>182880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91440</xdr:colOff>
      <xdr:row>9</xdr:row>
      <xdr:rowOff>47625</xdr:rowOff>
    </xdr:from>
    <xdr:to>
      <xdr:col>8</xdr:col>
      <xdr:colOff>603885</xdr:colOff>
      <xdr:row>26</xdr:row>
      <xdr:rowOff>62865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550545</xdr:colOff>
      <xdr:row>9</xdr:row>
      <xdr:rowOff>70485</xdr:rowOff>
    </xdr:from>
    <xdr:to>
      <xdr:col>19</xdr:col>
      <xdr:colOff>139065</xdr:colOff>
      <xdr:row>26</xdr:row>
      <xdr:rowOff>85725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220980</xdr:colOff>
      <xdr:row>58</xdr:row>
      <xdr:rowOff>49530</xdr:rowOff>
    </xdr:from>
    <xdr:to>
      <xdr:col>10</xdr:col>
      <xdr:colOff>114300</xdr:colOff>
      <xdr:row>81</xdr:row>
      <xdr:rowOff>129540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renza Wong" refreshedDate="45455.471848958332" createdVersion="6" refreshedVersion="8" minRefreshableVersion="3" recordCount="27" xr:uid="{00000000-000A-0000-FFFF-FFFF01000000}">
  <cacheSource type="worksheet">
    <worksheetSource ref="A3:V30" sheet="NStf"/>
  </cacheSource>
  <cacheFields count="24">
    <cacheField name="Ward name" numFmtId="0">
      <sharedItems containsBlank="1" count="28">
        <s v="ACE/ OPAU"/>
        <s v="Acute Stroke Unit"/>
        <s v="Cardiac Ward"/>
        <s v="Charlotte Ward"/>
        <s v="Cheselden Ward"/>
        <s v="Childrens Ward"/>
        <s v="Combe Ward"/>
        <s v="Coronary Care Unit"/>
        <s v="Forrester Brown Ward A"/>
        <s v="Haygarth Ward"/>
        <s v="Helena Ward"/>
        <s v="Intensive Therapy Unit"/>
        <s v="Mary Ward and Central delivery suite"/>
        <s v="Medical Assessment Unit"/>
        <s v="Medical Short Stay"/>
        <s v="Midford Ward/OPUSS"/>
        <s v="Neonatal Intensive Care Unit"/>
        <s v="Parry Ward"/>
        <s v="Phillip Yeoman Ward"/>
        <s v="Pierce"/>
        <s v="Pulteney Ward"/>
        <s v="Respiratory Ward"/>
        <s v="Robin Smith Ward"/>
        <s v="Surgical Admissions Unit"/>
        <s v="Waterhouse Ward"/>
        <s v="William Budd Ward"/>
        <s v="Emergency Department"/>
        <m u="1"/>
      </sharedItems>
      <fieldGroup par="23"/>
    </cacheField>
    <cacheField name="Specialty 1" numFmtId="0">
      <sharedItems containsBlank="1"/>
    </cacheField>
    <cacheField name="Specialty 2" numFmtId="0">
      <sharedItems containsNonDate="0" containsString="0" containsBlank="1"/>
    </cacheField>
    <cacheField name="Total monthly planned staff hours -rn day" numFmtId="2">
      <sharedItems containsSemiMixedTypes="0" containsString="0" containsNumber="1" minValue="895.5" maxValue="7615.1"/>
    </cacheField>
    <cacheField name="Total monthly actual staff hours - rn day" numFmtId="2">
      <sharedItems containsSemiMixedTypes="0" containsString="0" containsNumber="1" minValue="684" maxValue="7038"/>
    </cacheField>
    <cacheField name="Total monthly planned staff hours - hca day" numFmtId="2">
      <sharedItems containsSemiMixedTypes="0" containsString="0" containsNumber="1" minValue="369.5" maxValue="5100.25"/>
    </cacheField>
    <cacheField name="Total monthly actual staff hours - hca day" numFmtId="2">
      <sharedItems containsSemiMixedTypes="0" containsString="0" containsNumber="1" minValue="258" maxValue="2901.5"/>
    </cacheField>
    <cacheField name="Total monthly planned staff hours - na day" numFmtId="2">
      <sharedItems containsSemiMixedTypes="0" containsString="0" containsNumber="1" minValue="0" maxValue="260.36"/>
    </cacheField>
    <cacheField name="Total monthly actual staff hours - na day" numFmtId="2">
      <sharedItems containsSemiMixedTypes="0" containsString="0" containsNumber="1" minValue="0" maxValue="210"/>
    </cacheField>
    <cacheField name="Total monthly planned staff hours - tna day" numFmtId="2">
      <sharedItems containsSemiMixedTypes="0" containsString="0" containsNumber="1" minValue="0" maxValue="321.43" count="12">
        <n v="0"/>
        <n v="159.11000000000001"/>
        <n v="98.04"/>
        <n v="109.29"/>
        <n v="94.82"/>
        <n v="321.43"/>
        <n v="75.599999999999994"/>
        <n v="87.94"/>
        <n v="164.89"/>
        <n v="80.36"/>
        <n v="160.71"/>
        <n v="91.61"/>
      </sharedItems>
    </cacheField>
    <cacheField name="Total monthly actual staff hours - tna day" numFmtId="2">
      <sharedItems containsSemiMixedTypes="0" containsString="0" containsNumber="1" minValue="0" maxValue="294"/>
    </cacheField>
    <cacheField name="Total monthly planned staff hours - rn night" numFmtId="2">
      <sharedItems containsSemiMixedTypes="0" containsString="0" containsNumber="1" minValue="655.71" maxValue="6048.54"/>
    </cacheField>
    <cacheField name="Total monthly actual staff hours - rn night" numFmtId="2">
      <sharedItems containsSemiMixedTypes="0" containsString="0" containsNumber="1" minValue="767.5" maxValue="5841.5"/>
    </cacheField>
    <cacheField name="Total monthly planned staff hours - hca night" numFmtId="2">
      <sharedItems containsSemiMixedTypes="0" containsString="0" containsNumber="1" containsInteger="1" minValue="360" maxValue="2160"/>
    </cacheField>
    <cacheField name="Total monthly actual staff hours - hca night" numFmtId="2">
      <sharedItems containsSemiMixedTypes="0" containsString="0" containsNumber="1" minValue="192" maxValue="1884.5"/>
    </cacheField>
    <cacheField name="Total monthly planned staff hours - na night" numFmtId="2">
      <sharedItems containsSemiMixedTypes="0" containsString="0" containsNumber="1" minValue="0" maxValue="221.79"/>
    </cacheField>
    <cacheField name="Total monthly actual staff hours - na night" numFmtId="2">
      <sharedItems containsSemiMixedTypes="0" containsString="0" containsNumber="1" containsInteger="1" minValue="0" maxValue="72"/>
    </cacheField>
    <cacheField name="Total monthly planned staff hours - tna night" numFmtId="2">
      <sharedItems containsSemiMixedTypes="0" containsString="0" containsNumber="1" minValue="0" maxValue="321.43"/>
    </cacheField>
    <cacheField name="Total monthly actual staff hours - tna night" numFmtId="2">
      <sharedItems containsSemiMixedTypes="0" containsString="0" containsNumber="1" minValue="0" maxValue="120"/>
    </cacheField>
    <cacheField name="Total monthly planned staff hours - ahp day" numFmtId="2">
      <sharedItems containsSemiMixedTypes="0" containsString="0" containsNumber="1" minValue="0" maxValue="160.71"/>
    </cacheField>
    <cacheField name="Total monthly actual staff hours - ahp day" numFmtId="2">
      <sharedItems containsSemiMixedTypes="0" containsString="0" containsNumber="1" minValue="0" maxValue="165"/>
    </cacheField>
    <cacheField name="Total monthly planned staff hours" numFmtId="2">
      <sharedItems containsSemiMixedTypes="0" containsString="0" containsNumber="1" containsInteger="1" minValue="0" maxValue="0"/>
    </cacheField>
    <cacheField name="Total monthly actual staff hours" numFmtId="2">
      <sharedItems containsSemiMixedTypes="0" containsString="0" containsNumber="1" containsInteger="1" minValue="0" maxValue="0"/>
    </cacheField>
    <cacheField name="Ward name2" numFmtId="0" databaseField="0">
      <fieldGroup base="0">
        <discretePr count="28">
          <x v="2"/>
          <x v="2"/>
          <x v="2"/>
          <x v="5"/>
          <x v="2"/>
          <x v="4"/>
          <x v="2"/>
          <x v="2"/>
          <x v="5"/>
          <x v="2"/>
          <x v="2"/>
          <x v="5"/>
          <x v="3"/>
          <x v="2"/>
          <x v="2"/>
          <x v="2"/>
          <x v="4"/>
          <x v="2"/>
          <x v="5"/>
          <x v="5"/>
          <x v="5"/>
          <x v="2"/>
          <x v="5"/>
          <x v="5"/>
          <x v="2"/>
          <x v="4"/>
          <x v="1"/>
          <x v="0"/>
        </discretePr>
        <groupItems count="6">
          <m/>
          <s v="Emergency Department"/>
          <s v="Group1"/>
          <s v="Mary Ward and Central delivery suite"/>
          <s v="Group2"/>
          <s v="Group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s v="430 - GERIATRIC MEDICINE"/>
    <m/>
    <n v="2197"/>
    <n v="1888.1666666666667"/>
    <n v="1266"/>
    <n v="1328.5"/>
    <n v="0"/>
    <n v="0"/>
    <x v="0"/>
    <n v="6"/>
    <n v="1776"/>
    <n v="1704"/>
    <n v="1068"/>
    <n v="1124"/>
    <n v="0"/>
    <n v="0"/>
    <n v="0"/>
    <n v="0"/>
    <n v="0"/>
    <n v="0"/>
    <n v="0"/>
    <n v="0"/>
  </r>
  <r>
    <x v="1"/>
    <s v="328 - STROKE MEDICINE"/>
    <m/>
    <n v="2405.3200000000002"/>
    <n v="1918.1666666666667"/>
    <n v="1172.8899999999999"/>
    <n v="1002.5"/>
    <n v="163.93"/>
    <n v="163.5"/>
    <x v="1"/>
    <n v="108"/>
    <n v="2338.5"/>
    <n v="1980.5"/>
    <n v="1080"/>
    <n v="1068.3333333333333"/>
    <n v="157.5"/>
    <n v="72"/>
    <n v="130.18"/>
    <n v="120"/>
    <n v="0"/>
    <n v="0"/>
    <n v="0"/>
    <n v="0"/>
  </r>
  <r>
    <x v="2"/>
    <s v="320 - CARDIOLOGY"/>
    <m/>
    <n v="2417.5"/>
    <n v="1793"/>
    <n v="1458.5"/>
    <n v="1338.5"/>
    <n v="0"/>
    <n v="0"/>
    <x v="0"/>
    <n v="0"/>
    <n v="1800.5"/>
    <n v="1776"/>
    <n v="1080"/>
    <n v="1031.75"/>
    <n v="0"/>
    <n v="0"/>
    <n v="0"/>
    <n v="0"/>
    <n v="0"/>
    <n v="0"/>
    <n v="0"/>
    <n v="0"/>
  </r>
  <r>
    <x v="3"/>
    <s v="300 - GENERAL MEDICINE"/>
    <m/>
    <n v="1089"/>
    <n v="906"/>
    <n v="702.5"/>
    <n v="713"/>
    <n v="0"/>
    <n v="0"/>
    <x v="0"/>
    <n v="0"/>
    <n v="1080"/>
    <n v="1067"/>
    <n v="720"/>
    <n v="720"/>
    <n v="0"/>
    <n v="0"/>
    <n v="0"/>
    <n v="0"/>
    <n v="0"/>
    <n v="0"/>
    <n v="0"/>
    <n v="0"/>
  </r>
  <r>
    <x v="4"/>
    <s v="300 - GENERAL MEDICINE"/>
    <m/>
    <n v="895.5"/>
    <n v="894.5"/>
    <n v="1058.5"/>
    <n v="992.5"/>
    <n v="0"/>
    <n v="0"/>
    <x v="0"/>
    <n v="0"/>
    <n v="720"/>
    <n v="767.5"/>
    <n v="720"/>
    <n v="780"/>
    <n v="0"/>
    <n v="0"/>
    <n v="0"/>
    <n v="0"/>
    <n v="0"/>
    <n v="0"/>
    <n v="0"/>
    <n v="0"/>
  </r>
  <r>
    <x v="5"/>
    <s v="420 - PAEDIATRICS"/>
    <m/>
    <n v="3171.69"/>
    <n v="3016.08"/>
    <n v="1563.96"/>
    <n v="602"/>
    <n v="235.29"/>
    <n v="0"/>
    <x v="2"/>
    <n v="235.25"/>
    <n v="1985.57"/>
    <n v="2275"/>
    <n v="1080"/>
    <n v="607.5"/>
    <n v="150.43"/>
    <n v="0"/>
    <n v="62.68"/>
    <n v="97"/>
    <n v="0"/>
    <n v="0"/>
    <n v="0"/>
    <n v="0"/>
  </r>
  <r>
    <x v="6"/>
    <s v="430 - GERIATRIC MEDICINE"/>
    <m/>
    <n v="1613.5"/>
    <n v="1506.4166666666667"/>
    <n v="1020.96"/>
    <n v="1090"/>
    <n v="0"/>
    <n v="0"/>
    <x v="2"/>
    <n v="0"/>
    <n v="1343"/>
    <n v="1224"/>
    <n v="720"/>
    <n v="744"/>
    <n v="0"/>
    <n v="0"/>
    <n v="62.68"/>
    <n v="0"/>
    <n v="0"/>
    <n v="0"/>
    <n v="0"/>
    <n v="0"/>
  </r>
  <r>
    <x v="7"/>
    <s v="328 - STROKE MEDICINE"/>
    <m/>
    <n v="1154.5"/>
    <n v="1168.5"/>
    <n v="373.5"/>
    <n v="318.25"/>
    <n v="0"/>
    <n v="0"/>
    <x v="0"/>
    <n v="0"/>
    <n v="1080"/>
    <n v="1068"/>
    <n v="360"/>
    <n v="360"/>
    <n v="0"/>
    <n v="0"/>
    <n v="0"/>
    <n v="0"/>
    <n v="0"/>
    <n v="0"/>
    <n v="0"/>
    <n v="0"/>
  </r>
  <r>
    <x v="8"/>
    <s v="110 - TRAUMA &amp; ORTHOPAEDICS"/>
    <m/>
    <n v="2038.5"/>
    <n v="1637.5"/>
    <n v="1387.71"/>
    <n v="1228.5"/>
    <n v="0"/>
    <n v="0"/>
    <x v="3"/>
    <n v="12"/>
    <n v="1440"/>
    <n v="1320"/>
    <n v="720"/>
    <n v="720"/>
    <n v="0"/>
    <n v="0"/>
    <n v="51.43"/>
    <n v="0"/>
    <n v="128.57"/>
    <n v="150"/>
    <n v="0"/>
    <n v="0"/>
  </r>
  <r>
    <x v="9"/>
    <s v="300 - GENERAL MEDICINE"/>
    <m/>
    <n v="1481.5"/>
    <n v="1289.5833333333333"/>
    <n v="1463.68"/>
    <n v="1159"/>
    <n v="0"/>
    <n v="0"/>
    <x v="4"/>
    <n v="0"/>
    <n v="1440"/>
    <n v="1284"/>
    <n v="1080"/>
    <n v="1068"/>
    <n v="0"/>
    <n v="0"/>
    <n v="65.89"/>
    <n v="0"/>
    <n v="0"/>
    <n v="0"/>
    <n v="0"/>
    <n v="0"/>
  </r>
  <r>
    <x v="10"/>
    <s v="400 - NEUROLOGY"/>
    <m/>
    <n v="1105.33"/>
    <n v="684"/>
    <n v="965"/>
    <n v="914.75"/>
    <n v="60.17"/>
    <n v="36"/>
    <x v="0"/>
    <n v="98.5"/>
    <n v="1024.46"/>
    <n v="930"/>
    <n v="720"/>
    <n v="744"/>
    <n v="55.54"/>
    <n v="0"/>
    <n v="0"/>
    <n v="0"/>
    <n v="0"/>
    <n v="0"/>
    <n v="0"/>
    <n v="0"/>
  </r>
  <r>
    <x v="11"/>
    <s v="192 - CRITICAL CARE MEDICINE"/>
    <m/>
    <n v="4989.25"/>
    <n v="4333"/>
    <n v="746.06999999999994"/>
    <n v="397.5"/>
    <n v="0"/>
    <n v="0"/>
    <x v="5"/>
    <n v="0"/>
    <n v="5028"/>
    <n v="4212.75"/>
    <n v="1080"/>
    <n v="414.5"/>
    <n v="0"/>
    <n v="0"/>
    <n v="321.43"/>
    <n v="0"/>
    <n v="0"/>
    <n v="0"/>
    <n v="0"/>
    <n v="0"/>
  </r>
  <r>
    <x v="12"/>
    <s v="560 - MIDWIFE LED CARE"/>
    <m/>
    <n v="6369.5"/>
    <n v="5891.25"/>
    <n v="5100.25"/>
    <n v="2901.5"/>
    <n v="0"/>
    <n v="0"/>
    <x v="0"/>
    <n v="0"/>
    <n v="5928"/>
    <n v="5488.5"/>
    <n v="1860"/>
    <n v="865"/>
    <n v="0"/>
    <n v="0"/>
    <n v="0"/>
    <n v="0"/>
    <n v="0"/>
    <n v="0"/>
    <n v="0"/>
    <n v="0"/>
  </r>
  <r>
    <x v="13"/>
    <s v="300 - GENERAL MEDICINE"/>
    <m/>
    <n v="2726.86"/>
    <n v="2567.5"/>
    <n v="1498.5"/>
    <n v="1346.75"/>
    <n v="68.14"/>
    <n v="23.5"/>
    <x v="0"/>
    <n v="24.5"/>
    <n v="2459.5700000000002"/>
    <n v="2424"/>
    <n v="1068"/>
    <n v="936"/>
    <n v="60.43"/>
    <n v="0"/>
    <n v="132.30000000000001"/>
    <n v="0"/>
    <n v="0"/>
    <n v="0"/>
    <n v="0"/>
    <n v="0"/>
  </r>
  <r>
    <x v="14"/>
    <s v="300 - GENERAL MEDICINE"/>
    <m/>
    <n v="1006.0699999999999"/>
    <n v="1005.5"/>
    <n v="369.5"/>
    <n v="377"/>
    <n v="96.43"/>
    <n v="0"/>
    <x v="0"/>
    <n v="0"/>
    <n v="655.71"/>
    <n v="816"/>
    <n v="696"/>
    <n v="720"/>
    <n v="64.290000000000006"/>
    <n v="0"/>
    <n v="0"/>
    <n v="0"/>
    <n v="0"/>
    <n v="0"/>
    <n v="0"/>
    <n v="0"/>
  </r>
  <r>
    <x v="15"/>
    <s v="430 - GERIATRIC MEDICINE"/>
    <m/>
    <n v="1625"/>
    <n v="1357.75"/>
    <n v="1102"/>
    <n v="925"/>
    <n v="0"/>
    <n v="0"/>
    <x v="0"/>
    <n v="0"/>
    <n v="1440"/>
    <n v="1452"/>
    <n v="1080"/>
    <n v="854.5"/>
    <n v="0"/>
    <n v="0"/>
    <n v="0"/>
    <n v="0"/>
    <n v="0"/>
    <n v="0"/>
    <n v="0"/>
    <n v="0"/>
  </r>
  <r>
    <x v="16"/>
    <s v="422 - NEONATOLOGY"/>
    <m/>
    <n v="2808.5"/>
    <n v="1751.08"/>
    <n v="413.25"/>
    <n v="258"/>
    <n v="0"/>
    <n v="0"/>
    <x v="0"/>
    <n v="7.5"/>
    <n v="1788"/>
    <n v="1620"/>
    <n v="360"/>
    <n v="192"/>
    <n v="0"/>
    <n v="0"/>
    <n v="0"/>
    <n v="0"/>
    <n v="0"/>
    <n v="0"/>
    <n v="0"/>
    <n v="0"/>
  </r>
  <r>
    <x v="17"/>
    <s v="302 - ENDOCRINOLOGY"/>
    <m/>
    <n v="1595.5"/>
    <n v="1372"/>
    <n v="1110"/>
    <n v="935.5"/>
    <n v="0"/>
    <n v="0"/>
    <x v="0"/>
    <n v="0"/>
    <n v="1416"/>
    <n v="1356"/>
    <n v="720"/>
    <n v="720"/>
    <n v="0"/>
    <n v="0"/>
    <n v="0"/>
    <n v="0"/>
    <n v="0"/>
    <n v="0"/>
    <n v="0"/>
    <n v="0"/>
  </r>
  <r>
    <x v="18"/>
    <s v="100 - GENERAL SURGERY"/>
    <m/>
    <n v="1918.5"/>
    <n v="1717"/>
    <n v="1397.5"/>
    <n v="1180"/>
    <n v="0"/>
    <n v="0"/>
    <x v="0"/>
    <n v="0"/>
    <n v="1440"/>
    <n v="1356"/>
    <n v="1080"/>
    <n v="1260"/>
    <n v="0"/>
    <n v="0"/>
    <n v="0"/>
    <n v="0"/>
    <n v="0"/>
    <n v="0"/>
    <n v="0"/>
    <n v="0"/>
  </r>
  <r>
    <x v="19"/>
    <s v="100 - GENERAL SURGERY"/>
    <m/>
    <n v="1918.5"/>
    <n v="1717"/>
    <n v="1321.9"/>
    <n v="1180"/>
    <n v="0"/>
    <n v="0"/>
    <x v="6"/>
    <n v="0"/>
    <n v="1440"/>
    <n v="1356"/>
    <n v="1080"/>
    <n v="1260"/>
    <n v="0"/>
    <n v="0"/>
    <n v="59.4"/>
    <n v="0"/>
    <n v="160.71"/>
    <n v="165"/>
    <n v="0"/>
    <n v="0"/>
  </r>
  <r>
    <x v="20"/>
    <s v="100 - GENERAL SURGERY"/>
    <m/>
    <n v="1818.6399999999999"/>
    <n v="1874.75"/>
    <n v="1364.06"/>
    <n v="1274.9166666666667"/>
    <n v="260.36"/>
    <n v="210"/>
    <x v="7"/>
    <n v="294"/>
    <n v="1578.21"/>
    <n v="1776"/>
    <n v="1092"/>
    <n v="1128"/>
    <n v="221.79"/>
    <n v="0"/>
    <n v="66.34"/>
    <n v="0"/>
    <n v="160.71"/>
    <n v="142.5"/>
    <n v="0"/>
    <n v="0"/>
  </r>
  <r>
    <x v="21"/>
    <s v="340 - RESPIRATORY MEDICINE"/>
    <m/>
    <n v="2254.29"/>
    <n v="2103.25"/>
    <n v="1286.1100000000001"/>
    <n v="1297"/>
    <n v="61.71"/>
    <n v="30"/>
    <x v="8"/>
    <n v="25"/>
    <n v="2453.14"/>
    <n v="2160"/>
    <n v="1080"/>
    <n v="1051.5"/>
    <n v="66.86"/>
    <n v="0"/>
    <n v="124.39"/>
    <n v="0"/>
    <n v="0"/>
    <n v="0"/>
    <n v="0"/>
    <n v="0"/>
  </r>
  <r>
    <x v="22"/>
    <s v="100 - GENERAL SURGERY"/>
    <m/>
    <n v="1618"/>
    <n v="1462.75"/>
    <n v="1416.5"/>
    <n v="1119.5"/>
    <n v="0"/>
    <n v="0"/>
    <x v="0"/>
    <n v="0"/>
    <n v="1440"/>
    <n v="1320"/>
    <n v="720"/>
    <n v="768"/>
    <n v="0"/>
    <n v="0"/>
    <n v="0"/>
    <n v="0"/>
    <n v="0"/>
    <n v="0"/>
    <n v="0"/>
    <n v="0"/>
  </r>
  <r>
    <x v="23"/>
    <s v="100 - GENERAL SURGERY"/>
    <m/>
    <n v="1905.51"/>
    <n v="1512.5"/>
    <n v="644.64"/>
    <n v="728.5"/>
    <n v="89.49"/>
    <n v="84"/>
    <x v="9"/>
    <n v="120"/>
    <n v="1363.2"/>
    <n v="1380.5"/>
    <n v="720"/>
    <n v="699.5"/>
    <n v="64.8"/>
    <n v="0"/>
    <n v="80.363"/>
    <n v="0"/>
    <n v="0"/>
    <n v="0"/>
    <n v="0"/>
    <n v="0"/>
  </r>
  <r>
    <x v="24"/>
    <s v="300 - GENERAL MEDICINE"/>
    <m/>
    <n v="1435.93"/>
    <n v="1346"/>
    <n v="1124.5"/>
    <n v="863"/>
    <n v="83.57"/>
    <n v="132"/>
    <x v="0"/>
    <n v="67.5"/>
    <n v="1338.86"/>
    <n v="1260"/>
    <n v="720"/>
    <n v="696"/>
    <n v="77.14"/>
    <n v="0"/>
    <n v="0"/>
    <n v="0"/>
    <n v="0"/>
    <n v="0"/>
    <n v="0"/>
    <n v="0"/>
  </r>
  <r>
    <x v="25"/>
    <s v="370 - MEDICAL ONCOLOGY"/>
    <m/>
    <n v="1295"/>
    <n v="1318"/>
    <n v="908.29"/>
    <n v="412.5"/>
    <n v="90"/>
    <n v="0"/>
    <x v="10"/>
    <n v="96"/>
    <n v="1009.29"/>
    <n v="984"/>
    <n v="1080"/>
    <n v="732"/>
    <n v="70.709999999999994"/>
    <n v="24"/>
    <n v="160.71"/>
    <n v="12.42"/>
    <n v="0"/>
    <n v="0"/>
    <n v="0"/>
    <n v="0"/>
  </r>
  <r>
    <x v="26"/>
    <m/>
    <m/>
    <n v="7615.1"/>
    <n v="7038"/>
    <n v="2733.89"/>
    <n v="2475.5"/>
    <n v="74.400000000000006"/>
    <n v="42"/>
    <x v="11"/>
    <n v="24"/>
    <n v="6048.54"/>
    <n v="5841.5"/>
    <n v="2160"/>
    <n v="1884.5"/>
    <n v="58.46"/>
    <n v="60"/>
    <n v="69.11"/>
    <n v="24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PivotTable1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S8" firstHeaderRow="0" firstDataRow="1" firstDataCol="1"/>
  <pivotFields count="24">
    <pivotField axis="axisRow" showAll="0">
      <items count="29">
        <item x="0"/>
        <item x="1"/>
        <item x="2"/>
        <item x="3"/>
        <item x="4"/>
        <item x="5"/>
        <item x="6"/>
        <item x="7"/>
        <item x="26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m="1" x="27"/>
        <item t="default"/>
      </items>
    </pivotField>
    <pivotField showAll="0"/>
    <pivotField showAl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numFmtId="2" showAll="0"/>
    <pivotField dataField="1" numFmtId="2" showAll="0"/>
    <pivotField dataField="1" numFmtId="2" showAll="0"/>
    <pivotField dataField="1" numFmtId="2" showAll="0"/>
    <pivotField dataField="1" showAll="0" defaultSubtotal="0"/>
    <pivotField dataField="1" numFmtId="2" showAll="0"/>
    <pivotField dataField="1" showAll="0" defaultSubtotal="0"/>
    <pivotField dataField="1" showAll="0" defaultSubtotal="0"/>
    <pivotField dataField="1" numFmtId="2" showAll="0"/>
    <pivotField dataField="1" numFmtId="2" showAll="0"/>
    <pivotField dataField="1" numFmtId="2" showAll="0"/>
    <pivotField dataField="1" numFmtId="2" showAll="0"/>
    <pivotField dataField="1" numFmtId="2" showAll="0"/>
    <pivotField dataField="1" numFmtId="2" showAll="0"/>
    <pivotField showAll="0"/>
    <pivotField showAll="0"/>
    <pivotField axis="axisRow" showAll="0">
      <items count="7">
        <item n="Medicine" sd="0" x="2"/>
        <item n="Surgery " sd="0" x="5"/>
        <item n="Family &amp; Specialist Services exc Midwifery" sd="0" x="4"/>
        <item h="1" sd="0" x="3"/>
        <item sd="0" x="1"/>
        <item h="1" x="0"/>
        <item t="default"/>
      </items>
    </pivotField>
  </pivotFields>
  <rowFields count="2">
    <field x="23"/>
    <field x="0"/>
  </rowFields>
  <rowItems count="5">
    <i>
      <x/>
    </i>
    <i>
      <x v="1"/>
    </i>
    <i>
      <x v="2"/>
    </i>
    <i>
      <x v="4"/>
    </i>
    <i t="grand">
      <x/>
    </i>
  </rowItems>
  <colFields count="1">
    <field x="-2"/>
  </colFields>
  <colItems count="1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</colItems>
  <dataFields count="18">
    <dataField name="planned -rn day" fld="3" baseField="23" baseItem="0"/>
    <dataField name="actual - rn day" fld="4" baseField="23" baseItem="0"/>
    <dataField name="planned - hca day" fld="5" baseField="23" baseItem="0"/>
    <dataField name="actual - hca day" fld="6" baseField="23" baseItem="0"/>
    <dataField name="planned - na day" fld="7" baseField="0" baseItem="0"/>
    <dataField name="actual - na day" fld="8" baseField="0" baseItem="0"/>
    <dataField name="planned - tna day" fld="9" baseField="0" baseItem="0"/>
    <dataField name="actual - tna day" fld="10" baseField="0" baseItem="0"/>
    <dataField name="planned - rn night" fld="11" baseField="23" baseItem="0"/>
    <dataField name="actual - rn night" fld="12" baseField="0" baseItem="0"/>
    <dataField name="planned - hca night" fld="13" baseField="23" baseItem="0"/>
    <dataField name="actual - hca night" fld="14" baseField="23" baseItem="0"/>
    <dataField name="planned - na night" fld="15" baseField="0" baseItem="0"/>
    <dataField name="actual - na night" fld="16" baseField="0" baseItem="0"/>
    <dataField name="planned - tna night" fld="17" baseField="0" baseItem="0"/>
    <dataField name="actual - tna night" fld="18" baseField="0" baseItem="0"/>
    <dataField name="planned - ahp day" fld="19" baseField="0" baseItem="0"/>
    <dataField name="actual staff - ahp day" fld="20" baseField="0" baseItem="0"/>
  </dataFields>
  <formats count="1">
    <format dxfId="85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FE41"/>
  <sheetViews>
    <sheetView workbookViewId="0"/>
  </sheetViews>
  <sheetFormatPr defaultRowHeight="15" x14ac:dyDescent="0.25"/>
  <cols>
    <col min="1" max="1" width="14.42578125" customWidth="1"/>
    <col min="2" max="4" width="12.7109375" hidden="1" customWidth="1"/>
    <col min="5" max="6" width="9.140625" hidden="1" customWidth="1"/>
    <col min="7" max="7" width="10" hidden="1" customWidth="1"/>
    <col min="8" max="10" width="9.140625" hidden="1" customWidth="1"/>
    <col min="11" max="11" width="10.42578125" hidden="1" customWidth="1"/>
    <col min="12" max="16" width="9.140625" hidden="1" customWidth="1"/>
    <col min="17" max="17" width="10.140625" hidden="1" customWidth="1"/>
    <col min="18" max="65" width="9.140625" hidden="1" customWidth="1"/>
    <col min="66" max="66" width="11.5703125" hidden="1" customWidth="1"/>
    <col min="67" max="81" width="9.140625" hidden="1" customWidth="1"/>
    <col min="82" max="82" width="10.7109375" hidden="1" customWidth="1"/>
    <col min="83" max="83" width="9.140625" hidden="1" customWidth="1"/>
    <col min="84" max="84" width="10.28515625" hidden="1" customWidth="1"/>
    <col min="85" max="85" width="9.140625" hidden="1" customWidth="1"/>
    <col min="86" max="86" width="12.140625" hidden="1" customWidth="1"/>
    <col min="87" max="87" width="11" hidden="1" customWidth="1"/>
    <col min="88" max="89" width="9.140625" hidden="1" customWidth="1"/>
    <col min="90" max="90" width="9.85546875" hidden="1" customWidth="1"/>
    <col min="91" max="93" width="9.140625" hidden="1" customWidth="1"/>
    <col min="94" max="94" width="13.140625" hidden="1" customWidth="1"/>
    <col min="95" max="95" width="11" hidden="1" customWidth="1"/>
    <col min="96" max="121" width="9.140625" hidden="1" customWidth="1"/>
    <col min="122" max="137" width="0" hidden="1" customWidth="1"/>
  </cols>
  <sheetData>
    <row r="2" spans="1:161" ht="15.75" thickBot="1" x14ac:dyDescent="0.3">
      <c r="AX2" s="31"/>
    </row>
    <row r="3" spans="1:161" ht="15" customHeight="1" thickBot="1" x14ac:dyDescent="0.3">
      <c r="A3" s="267"/>
      <c r="B3" s="268"/>
      <c r="C3" s="268"/>
      <c r="D3" s="269"/>
      <c r="E3" s="267" t="s">
        <v>37</v>
      </c>
      <c r="F3" s="268"/>
      <c r="G3" s="268"/>
      <c r="H3" s="269"/>
      <c r="I3" s="272" t="s">
        <v>38</v>
      </c>
      <c r="J3" s="273"/>
      <c r="K3" s="273"/>
      <c r="L3" s="274"/>
      <c r="M3" s="267" t="s">
        <v>39</v>
      </c>
      <c r="N3" s="268"/>
      <c r="O3" s="268"/>
      <c r="P3" s="269"/>
      <c r="Q3" s="257">
        <v>42095</v>
      </c>
      <c r="R3" s="258"/>
      <c r="S3" s="258"/>
      <c r="T3" s="259"/>
      <c r="U3" s="257">
        <v>42125</v>
      </c>
      <c r="V3" s="258"/>
      <c r="W3" s="258"/>
      <c r="X3" s="259"/>
      <c r="Y3" s="257">
        <v>42156</v>
      </c>
      <c r="Z3" s="258"/>
      <c r="AA3" s="258"/>
      <c r="AB3" s="259"/>
      <c r="AC3" s="257">
        <v>42186</v>
      </c>
      <c r="AD3" s="258"/>
      <c r="AE3" s="258"/>
      <c r="AF3" s="259"/>
      <c r="AG3" s="257">
        <v>42217</v>
      </c>
      <c r="AH3" s="258"/>
      <c r="AI3" s="258"/>
      <c r="AJ3" s="259"/>
      <c r="AK3" s="257">
        <v>42248</v>
      </c>
      <c r="AL3" s="258"/>
      <c r="AM3" s="258"/>
      <c r="AN3" s="259"/>
      <c r="AO3" s="257">
        <v>42278</v>
      </c>
      <c r="AP3" s="258"/>
      <c r="AQ3" s="258"/>
      <c r="AR3" s="259"/>
      <c r="AS3" s="257">
        <v>42309</v>
      </c>
      <c r="AT3" s="258"/>
      <c r="AU3" s="258"/>
      <c r="AV3" s="259"/>
      <c r="AW3" s="32"/>
      <c r="AX3" s="275">
        <v>42675</v>
      </c>
      <c r="AY3" s="276"/>
      <c r="AZ3" s="276"/>
      <c r="BA3" s="276"/>
      <c r="BB3" s="276"/>
      <c r="BC3" s="276"/>
      <c r="BD3" s="276"/>
      <c r="BE3" s="278"/>
      <c r="BF3" s="275">
        <v>42705</v>
      </c>
      <c r="BG3" s="276"/>
      <c r="BH3" s="276"/>
      <c r="BI3" s="276"/>
      <c r="BJ3" s="276"/>
      <c r="BK3" s="276"/>
      <c r="BL3" s="276"/>
      <c r="BM3" s="277"/>
      <c r="BN3" s="264">
        <v>42736</v>
      </c>
      <c r="BO3" s="265"/>
      <c r="BP3" s="265"/>
      <c r="BQ3" s="265"/>
      <c r="BR3" s="265"/>
      <c r="BS3" s="265"/>
      <c r="BT3" s="265"/>
      <c r="BU3" s="266"/>
      <c r="BV3" s="260">
        <v>42767</v>
      </c>
      <c r="BW3" s="261"/>
      <c r="BX3" s="261"/>
      <c r="BY3" s="261"/>
      <c r="BZ3" s="261"/>
      <c r="CA3" s="261"/>
      <c r="CB3" s="261"/>
      <c r="CC3" s="262"/>
      <c r="CD3" s="257">
        <v>42795</v>
      </c>
      <c r="CE3" s="258"/>
      <c r="CF3" s="258"/>
      <c r="CG3" s="258"/>
      <c r="CH3" s="258"/>
      <c r="CI3" s="258"/>
      <c r="CJ3" s="258"/>
      <c r="CK3" s="259"/>
      <c r="CL3" s="257">
        <v>42826</v>
      </c>
      <c r="CM3" s="258"/>
      <c r="CN3" s="258"/>
      <c r="CO3" s="258"/>
      <c r="CP3" s="258"/>
      <c r="CQ3" s="258"/>
      <c r="CR3" s="258"/>
      <c r="CS3" s="259"/>
      <c r="CT3" s="257">
        <v>42856</v>
      </c>
      <c r="CU3" s="258"/>
      <c r="CV3" s="258"/>
      <c r="CW3" s="258"/>
      <c r="CX3" s="258"/>
      <c r="CY3" s="258"/>
      <c r="CZ3" s="258"/>
      <c r="DA3" s="259"/>
      <c r="DB3" s="281">
        <v>42887</v>
      </c>
      <c r="DC3" s="282"/>
      <c r="DD3" s="282"/>
      <c r="DE3" s="282"/>
      <c r="DF3" s="282"/>
      <c r="DG3" s="42"/>
      <c r="DH3" s="42"/>
      <c r="DI3" s="42"/>
      <c r="DJ3" s="252" t="s">
        <v>62</v>
      </c>
      <c r="DK3" s="253"/>
      <c r="DL3" s="253"/>
      <c r="DM3" s="253"/>
      <c r="DN3" s="253"/>
      <c r="DO3" s="253"/>
      <c r="DP3" s="253"/>
      <c r="DQ3" s="254"/>
      <c r="DR3" s="283" t="s">
        <v>63</v>
      </c>
      <c r="DS3" s="284"/>
      <c r="DT3" s="284"/>
      <c r="DU3" s="284"/>
      <c r="DV3" s="284"/>
      <c r="DW3" s="284"/>
      <c r="DX3" s="284"/>
      <c r="DY3" s="285"/>
      <c r="DZ3" s="264">
        <v>42979</v>
      </c>
      <c r="EA3" s="288"/>
      <c r="EB3" s="288"/>
      <c r="EC3" s="288"/>
      <c r="ED3" s="288"/>
      <c r="EE3" s="288"/>
      <c r="EF3" s="288"/>
      <c r="EG3" s="288"/>
      <c r="EH3" s="275">
        <v>43009</v>
      </c>
      <c r="EI3" s="276"/>
      <c r="EJ3" s="276"/>
      <c r="EK3" s="276"/>
      <c r="EL3" s="276"/>
      <c r="EM3" s="276"/>
      <c r="EN3" s="276"/>
      <c r="EO3" s="277"/>
      <c r="EP3" s="264">
        <v>43040</v>
      </c>
      <c r="EQ3" s="265"/>
      <c r="ER3" s="265"/>
      <c r="ES3" s="265"/>
      <c r="ET3" s="265"/>
      <c r="EU3" s="265"/>
      <c r="EV3" s="265"/>
      <c r="EW3" s="265"/>
      <c r="EX3" s="247">
        <v>43070</v>
      </c>
      <c r="EY3" s="248"/>
      <c r="EZ3" s="248"/>
      <c r="FA3" s="248"/>
      <c r="FB3" s="248"/>
      <c r="FC3" s="248"/>
      <c r="FD3" s="248"/>
      <c r="FE3" s="248"/>
    </row>
    <row r="4" spans="1:161" ht="36" customHeight="1" x14ac:dyDescent="0.25">
      <c r="A4" s="270" t="s">
        <v>0</v>
      </c>
      <c r="B4" s="245" t="s">
        <v>1</v>
      </c>
      <c r="C4" s="245" t="s">
        <v>2</v>
      </c>
      <c r="D4" s="245" t="s">
        <v>1</v>
      </c>
      <c r="E4" s="245" t="s">
        <v>1</v>
      </c>
      <c r="F4" s="245" t="s">
        <v>2</v>
      </c>
      <c r="G4" s="245" t="s">
        <v>1</v>
      </c>
      <c r="H4" s="245" t="s">
        <v>2</v>
      </c>
      <c r="I4" s="245" t="s">
        <v>1</v>
      </c>
      <c r="J4" s="245" t="s">
        <v>2</v>
      </c>
      <c r="K4" s="245" t="s">
        <v>1</v>
      </c>
      <c r="L4" s="245" t="s">
        <v>2</v>
      </c>
      <c r="M4" s="245" t="s">
        <v>1</v>
      </c>
      <c r="N4" s="245" t="s">
        <v>2</v>
      </c>
      <c r="O4" s="245" t="s">
        <v>1</v>
      </c>
      <c r="P4" s="245" t="s">
        <v>2</v>
      </c>
      <c r="Q4" s="245" t="s">
        <v>1</v>
      </c>
      <c r="R4" s="245" t="s">
        <v>2</v>
      </c>
      <c r="S4" s="245" t="s">
        <v>1</v>
      </c>
      <c r="T4" s="245" t="s">
        <v>2</v>
      </c>
      <c r="U4" s="245" t="s">
        <v>1</v>
      </c>
      <c r="V4" s="245" t="s">
        <v>2</v>
      </c>
      <c r="W4" s="245" t="s">
        <v>1</v>
      </c>
      <c r="X4" s="245" t="s">
        <v>2</v>
      </c>
      <c r="Y4" s="245" t="s">
        <v>1</v>
      </c>
      <c r="Z4" s="245" t="s">
        <v>2</v>
      </c>
      <c r="AA4" s="245" t="s">
        <v>1</v>
      </c>
      <c r="AB4" s="245" t="s">
        <v>2</v>
      </c>
      <c r="AC4" s="245" t="s">
        <v>1</v>
      </c>
      <c r="AD4" s="245" t="s">
        <v>2</v>
      </c>
      <c r="AE4" s="245" t="s">
        <v>1</v>
      </c>
      <c r="AF4" s="245" t="s">
        <v>2</v>
      </c>
      <c r="AG4" s="245" t="s">
        <v>1</v>
      </c>
      <c r="AH4" s="245" t="s">
        <v>2</v>
      </c>
      <c r="AI4" s="245" t="s">
        <v>1</v>
      </c>
      <c r="AJ4" s="245" t="s">
        <v>2</v>
      </c>
      <c r="AK4" s="245" t="s">
        <v>1</v>
      </c>
      <c r="AL4" s="245" t="s">
        <v>2</v>
      </c>
      <c r="AM4" s="245" t="s">
        <v>1</v>
      </c>
      <c r="AN4" s="245" t="s">
        <v>2</v>
      </c>
      <c r="AO4" s="245" t="s">
        <v>1</v>
      </c>
      <c r="AP4" s="245" t="s">
        <v>2</v>
      </c>
      <c r="AQ4" s="245" t="s">
        <v>1</v>
      </c>
      <c r="AR4" s="245" t="s">
        <v>2</v>
      </c>
      <c r="AS4" s="245" t="s">
        <v>1</v>
      </c>
      <c r="AT4" s="245" t="s">
        <v>2</v>
      </c>
      <c r="AU4" s="245" t="s">
        <v>1</v>
      </c>
      <c r="AV4" s="245" t="s">
        <v>2</v>
      </c>
      <c r="AW4" s="245" t="s">
        <v>53</v>
      </c>
      <c r="AX4" s="245" t="s">
        <v>1</v>
      </c>
      <c r="AY4" s="245" t="s">
        <v>2</v>
      </c>
      <c r="AZ4" s="245" t="s">
        <v>1</v>
      </c>
      <c r="BA4" s="245" t="s">
        <v>2</v>
      </c>
      <c r="BB4" s="245" t="s">
        <v>50</v>
      </c>
      <c r="BC4" s="245" t="s">
        <v>51</v>
      </c>
      <c r="BD4" s="245" t="s">
        <v>52</v>
      </c>
      <c r="BE4" s="245" t="s">
        <v>53</v>
      </c>
      <c r="BF4" s="245" t="s">
        <v>1</v>
      </c>
      <c r="BG4" s="245" t="s">
        <v>2</v>
      </c>
      <c r="BH4" s="245" t="s">
        <v>1</v>
      </c>
      <c r="BI4" s="245" t="s">
        <v>2</v>
      </c>
      <c r="BJ4" s="245" t="s">
        <v>50</v>
      </c>
      <c r="BK4" s="245" t="s">
        <v>51</v>
      </c>
      <c r="BL4" s="245" t="s">
        <v>52</v>
      </c>
      <c r="BM4" s="245" t="s">
        <v>53</v>
      </c>
      <c r="BN4" s="263" t="s">
        <v>1</v>
      </c>
      <c r="BO4" s="263" t="s">
        <v>2</v>
      </c>
      <c r="BP4" s="263" t="s">
        <v>1</v>
      </c>
      <c r="BQ4" s="263" t="s">
        <v>2</v>
      </c>
      <c r="BR4" s="263" t="s">
        <v>50</v>
      </c>
      <c r="BS4" s="263" t="s">
        <v>51</v>
      </c>
      <c r="BT4" s="263" t="s">
        <v>52</v>
      </c>
      <c r="BU4" s="263" t="s">
        <v>53</v>
      </c>
      <c r="BV4" s="245" t="s">
        <v>1</v>
      </c>
      <c r="BW4" s="245" t="s">
        <v>2</v>
      </c>
      <c r="BX4" s="245" t="s">
        <v>1</v>
      </c>
      <c r="BY4" s="245" t="s">
        <v>2</v>
      </c>
      <c r="BZ4" s="245" t="s">
        <v>50</v>
      </c>
      <c r="CA4" s="245" t="s">
        <v>51</v>
      </c>
      <c r="CB4" s="245" t="s">
        <v>52</v>
      </c>
      <c r="CC4" s="245" t="s">
        <v>53</v>
      </c>
      <c r="CD4" s="245" t="s">
        <v>1</v>
      </c>
      <c r="CE4" s="245" t="s">
        <v>2</v>
      </c>
      <c r="CF4" s="245" t="s">
        <v>1</v>
      </c>
      <c r="CG4" s="245" t="s">
        <v>2</v>
      </c>
      <c r="CH4" s="245" t="s">
        <v>50</v>
      </c>
      <c r="CI4" s="245" t="s">
        <v>51</v>
      </c>
      <c r="CJ4" s="245" t="s">
        <v>52</v>
      </c>
      <c r="CK4" s="245" t="s">
        <v>53</v>
      </c>
      <c r="CL4" s="245" t="s">
        <v>1</v>
      </c>
      <c r="CM4" s="245" t="s">
        <v>2</v>
      </c>
      <c r="CN4" s="245" t="s">
        <v>1</v>
      </c>
      <c r="CO4" s="245" t="s">
        <v>2</v>
      </c>
      <c r="CP4" s="245" t="s">
        <v>50</v>
      </c>
      <c r="CQ4" s="245" t="s">
        <v>51</v>
      </c>
      <c r="CR4" s="245" t="s">
        <v>52</v>
      </c>
      <c r="CS4" s="245" t="s">
        <v>53</v>
      </c>
      <c r="CT4" s="255" t="s">
        <v>1</v>
      </c>
      <c r="CU4" s="255" t="s">
        <v>2</v>
      </c>
      <c r="CV4" s="255" t="s">
        <v>1</v>
      </c>
      <c r="CW4" s="255" t="s">
        <v>2</v>
      </c>
      <c r="CX4" s="255" t="s">
        <v>50</v>
      </c>
      <c r="CY4" s="255" t="s">
        <v>51</v>
      </c>
      <c r="CZ4" s="255" t="s">
        <v>52</v>
      </c>
      <c r="DA4" s="255" t="s">
        <v>53</v>
      </c>
      <c r="DB4" s="245" t="s">
        <v>1</v>
      </c>
      <c r="DC4" s="245" t="s">
        <v>2</v>
      </c>
      <c r="DD4" s="245" t="s">
        <v>1</v>
      </c>
      <c r="DE4" s="245" t="s">
        <v>2</v>
      </c>
      <c r="DF4" s="245" t="s">
        <v>50</v>
      </c>
      <c r="DG4" s="245" t="s">
        <v>51</v>
      </c>
      <c r="DH4" s="245" t="s">
        <v>52</v>
      </c>
      <c r="DI4" s="245" t="s">
        <v>53</v>
      </c>
      <c r="DJ4" s="246" t="s">
        <v>1</v>
      </c>
      <c r="DK4" s="246" t="s">
        <v>2</v>
      </c>
      <c r="DL4" s="246" t="s">
        <v>1</v>
      </c>
      <c r="DM4" s="246" t="s">
        <v>2</v>
      </c>
      <c r="DN4" s="246" t="s">
        <v>50</v>
      </c>
      <c r="DO4" s="249" t="s">
        <v>51</v>
      </c>
      <c r="DP4" s="249" t="s">
        <v>52</v>
      </c>
      <c r="DQ4" s="249" t="s">
        <v>53</v>
      </c>
      <c r="DR4" s="251" t="s">
        <v>1</v>
      </c>
      <c r="DS4" s="251" t="s">
        <v>2</v>
      </c>
      <c r="DT4" s="251" t="s">
        <v>1</v>
      </c>
      <c r="DU4" s="251" t="s">
        <v>2</v>
      </c>
      <c r="DV4" s="251" t="s">
        <v>50</v>
      </c>
      <c r="DW4" s="250" t="s">
        <v>51</v>
      </c>
      <c r="DX4" s="250" t="s">
        <v>52</v>
      </c>
      <c r="DY4" s="250" t="s">
        <v>53</v>
      </c>
      <c r="DZ4" s="280" t="s">
        <v>1</v>
      </c>
      <c r="EA4" s="280" t="s">
        <v>2</v>
      </c>
      <c r="EB4" s="280" t="s">
        <v>1</v>
      </c>
      <c r="EC4" s="280" t="s">
        <v>2</v>
      </c>
      <c r="ED4" s="280" t="s">
        <v>50</v>
      </c>
      <c r="EE4" s="287" t="s">
        <v>51</v>
      </c>
      <c r="EF4" s="287" t="s">
        <v>52</v>
      </c>
      <c r="EG4" s="287" t="s">
        <v>53</v>
      </c>
      <c r="EH4" s="279" t="s">
        <v>1</v>
      </c>
      <c r="EI4" s="279" t="s">
        <v>2</v>
      </c>
      <c r="EJ4" s="279" t="s">
        <v>1</v>
      </c>
      <c r="EK4" s="279" t="s">
        <v>2</v>
      </c>
      <c r="EL4" s="279" t="s">
        <v>50</v>
      </c>
      <c r="EM4" s="279" t="s">
        <v>51</v>
      </c>
      <c r="EN4" s="279" t="s">
        <v>52</v>
      </c>
      <c r="EO4" s="279" t="s">
        <v>53</v>
      </c>
      <c r="EP4" s="263" t="s">
        <v>1</v>
      </c>
      <c r="EQ4" s="263" t="s">
        <v>2</v>
      </c>
      <c r="ER4" s="263" t="s">
        <v>1</v>
      </c>
      <c r="ES4" s="263" t="s">
        <v>2</v>
      </c>
      <c r="ET4" s="263" t="s">
        <v>50</v>
      </c>
      <c r="EU4" s="263" t="s">
        <v>51</v>
      </c>
      <c r="EV4" s="59" t="s">
        <v>52</v>
      </c>
      <c r="EW4" s="59" t="s">
        <v>53</v>
      </c>
      <c r="EX4" s="244" t="s">
        <v>1</v>
      </c>
      <c r="EY4" s="244" t="s">
        <v>2</v>
      </c>
      <c r="EZ4" s="244" t="s">
        <v>1</v>
      </c>
      <c r="FA4" s="244" t="s">
        <v>2</v>
      </c>
      <c r="FB4" s="244" t="s">
        <v>50</v>
      </c>
      <c r="FC4" s="245" t="s">
        <v>51</v>
      </c>
      <c r="FD4" s="245" t="s">
        <v>52</v>
      </c>
      <c r="FE4" s="245" t="s">
        <v>53</v>
      </c>
    </row>
    <row r="5" spans="1:161" ht="15" customHeight="1" x14ac:dyDescent="0.25">
      <c r="A5" s="271"/>
      <c r="B5" s="246"/>
      <c r="C5" s="246"/>
      <c r="D5" s="246"/>
      <c r="E5" s="246"/>
      <c r="F5" s="246"/>
      <c r="G5" s="246"/>
      <c r="H5" s="246"/>
      <c r="I5" s="246"/>
      <c r="J5" s="246"/>
      <c r="K5" s="246"/>
      <c r="L5" s="246"/>
      <c r="M5" s="246"/>
      <c r="N5" s="246"/>
      <c r="O5" s="246"/>
      <c r="P5" s="246"/>
      <c r="Q5" s="246"/>
      <c r="R5" s="246"/>
      <c r="S5" s="246"/>
      <c r="T5" s="246"/>
      <c r="U5" s="246"/>
      <c r="V5" s="246"/>
      <c r="W5" s="246"/>
      <c r="X5" s="246"/>
      <c r="Y5" s="246"/>
      <c r="Z5" s="246"/>
      <c r="AA5" s="246"/>
      <c r="AB5" s="246"/>
      <c r="AC5" s="246"/>
      <c r="AD5" s="246"/>
      <c r="AE5" s="246"/>
      <c r="AF5" s="246"/>
      <c r="AG5" s="246"/>
      <c r="AH5" s="246"/>
      <c r="AI5" s="246"/>
      <c r="AJ5" s="246"/>
      <c r="AK5" s="246"/>
      <c r="AL5" s="246"/>
      <c r="AM5" s="246"/>
      <c r="AN5" s="246"/>
      <c r="AO5" s="246"/>
      <c r="AP5" s="246"/>
      <c r="AQ5" s="246"/>
      <c r="AR5" s="246"/>
      <c r="AS5" s="246"/>
      <c r="AT5" s="246"/>
      <c r="AU5" s="246"/>
      <c r="AV5" s="246"/>
      <c r="AW5" s="246"/>
      <c r="AX5" s="246"/>
      <c r="AY5" s="246"/>
      <c r="AZ5" s="246"/>
      <c r="BA5" s="246"/>
      <c r="BB5" s="246"/>
      <c r="BC5" s="246"/>
      <c r="BD5" s="246"/>
      <c r="BE5" s="246"/>
      <c r="BF5" s="246"/>
      <c r="BG5" s="246"/>
      <c r="BH5" s="246"/>
      <c r="BI5" s="246"/>
      <c r="BJ5" s="246"/>
      <c r="BK5" s="246"/>
      <c r="BL5" s="246"/>
      <c r="BM5" s="246"/>
      <c r="BN5" s="246"/>
      <c r="BO5" s="246"/>
      <c r="BP5" s="246"/>
      <c r="BQ5" s="246"/>
      <c r="BR5" s="246"/>
      <c r="BS5" s="246"/>
      <c r="BT5" s="246"/>
      <c r="BU5" s="246"/>
      <c r="BV5" s="246"/>
      <c r="BW5" s="246"/>
      <c r="BX5" s="246"/>
      <c r="BY5" s="246"/>
      <c r="BZ5" s="246"/>
      <c r="CA5" s="246"/>
      <c r="CB5" s="246"/>
      <c r="CC5" s="246"/>
      <c r="CD5" s="246"/>
      <c r="CE5" s="246"/>
      <c r="CF5" s="246"/>
      <c r="CG5" s="246"/>
      <c r="CH5" s="246"/>
      <c r="CI5" s="246"/>
      <c r="CJ5" s="246"/>
      <c r="CK5" s="246"/>
      <c r="CL5" s="246"/>
      <c r="CM5" s="246"/>
      <c r="CN5" s="246"/>
      <c r="CO5" s="246"/>
      <c r="CP5" s="246"/>
      <c r="CQ5" s="246"/>
      <c r="CR5" s="246"/>
      <c r="CS5" s="246"/>
      <c r="CT5" s="256"/>
      <c r="CU5" s="256"/>
      <c r="CV5" s="256"/>
      <c r="CW5" s="256"/>
      <c r="CX5" s="256"/>
      <c r="CY5" s="256"/>
      <c r="CZ5" s="256"/>
      <c r="DA5" s="256"/>
      <c r="DB5" s="246"/>
      <c r="DC5" s="246"/>
      <c r="DD5" s="246"/>
      <c r="DE5" s="246"/>
      <c r="DF5" s="246"/>
      <c r="DG5" s="246"/>
      <c r="DH5" s="246"/>
      <c r="DI5" s="246"/>
      <c r="DJ5" s="244"/>
      <c r="DK5" s="244"/>
      <c r="DL5" s="244"/>
      <c r="DM5" s="244"/>
      <c r="DN5" s="244"/>
      <c r="DO5" s="246"/>
      <c r="DP5" s="246"/>
      <c r="DQ5" s="246"/>
      <c r="DR5" s="286"/>
      <c r="DS5" s="286"/>
      <c r="DT5" s="286"/>
      <c r="DU5" s="286"/>
      <c r="DV5" s="286"/>
      <c r="DW5" s="251"/>
      <c r="DX5" s="251"/>
      <c r="DY5" s="251"/>
      <c r="DZ5" s="289"/>
      <c r="EA5" s="289"/>
      <c r="EB5" s="289"/>
      <c r="EC5" s="289"/>
      <c r="ED5" s="289"/>
      <c r="EE5" s="280"/>
      <c r="EF5" s="280"/>
      <c r="EG5" s="280"/>
      <c r="EH5" s="280"/>
      <c r="EI5" s="280"/>
      <c r="EJ5" s="280"/>
      <c r="EK5" s="280"/>
      <c r="EL5" s="280"/>
      <c r="EM5" s="280"/>
      <c r="EN5" s="280"/>
      <c r="EO5" s="280"/>
      <c r="EP5" s="246"/>
      <c r="EQ5" s="246"/>
      <c r="ER5" s="246"/>
      <c r="ES5" s="246"/>
      <c r="ET5" s="246"/>
      <c r="EU5" s="246"/>
      <c r="EV5" s="58"/>
      <c r="EW5" s="58"/>
      <c r="EX5" s="244"/>
      <c r="EY5" s="244"/>
      <c r="EZ5" s="244"/>
      <c r="FA5" s="244"/>
      <c r="FB5" s="244"/>
      <c r="FC5" s="246"/>
      <c r="FD5" s="246"/>
      <c r="FE5" s="246"/>
    </row>
    <row r="6" spans="1:161" ht="15" customHeight="1" x14ac:dyDescent="0.25">
      <c r="A6" s="3" t="s">
        <v>3</v>
      </c>
      <c r="B6" s="4">
        <v>0.9431317581097316</v>
      </c>
      <c r="C6" s="2">
        <v>0.97176333822809591</v>
      </c>
      <c r="D6" s="4">
        <v>0.84965277777777781</v>
      </c>
      <c r="E6" s="5">
        <v>0.89503732981993855</v>
      </c>
      <c r="F6" s="6">
        <v>0.89130434782608692</v>
      </c>
      <c r="G6" s="5">
        <v>0.78192204301075274</v>
      </c>
      <c r="H6" s="6">
        <v>0.87813620071684584</v>
      </c>
      <c r="I6" s="7">
        <v>0.81648484848484848</v>
      </c>
      <c r="J6" s="2">
        <v>0.89133333333333331</v>
      </c>
      <c r="K6" s="7">
        <v>0.7924107142857143</v>
      </c>
      <c r="L6" s="2">
        <v>0.86359126984126988</v>
      </c>
      <c r="M6" s="8">
        <v>0.82581287325812869</v>
      </c>
      <c r="N6" s="9">
        <v>0.92670316301703159</v>
      </c>
      <c r="O6" s="8">
        <v>0.75302419354838712</v>
      </c>
      <c r="P6" s="9">
        <v>0.99327956989247312</v>
      </c>
      <c r="Q6" s="12">
        <v>0.81089086352244244</v>
      </c>
      <c r="R6" s="13">
        <v>0.96898496240601506</v>
      </c>
      <c r="S6" s="12">
        <v>0.7572916666666667</v>
      </c>
      <c r="T6" s="13">
        <v>1.0850277777777777</v>
      </c>
      <c r="U6" s="7">
        <v>0.73163287551776757</v>
      </c>
      <c r="V6" s="2">
        <v>0.88339328537170259</v>
      </c>
      <c r="W6" s="7">
        <v>0.740255376344086</v>
      </c>
      <c r="X6" s="2">
        <v>0.99731182795698925</v>
      </c>
      <c r="Y6" s="8">
        <v>0.71066217732884396</v>
      </c>
      <c r="Z6" s="9">
        <v>0.83566529492455421</v>
      </c>
      <c r="AA6" s="8">
        <v>0.999537037037037</v>
      </c>
      <c r="AB6" s="9">
        <v>1.023611111111111</v>
      </c>
      <c r="AC6" s="18">
        <v>0.70033670033670037</v>
      </c>
      <c r="AD6" s="19">
        <v>0.90070357095446696</v>
      </c>
      <c r="AE6" s="18">
        <v>0.97715053763440862</v>
      </c>
      <c r="AF6" s="19">
        <v>0.99820788530465954</v>
      </c>
      <c r="AG6" s="7">
        <v>0.64935064935064934</v>
      </c>
      <c r="AH6" s="2">
        <v>0.88320105820105821</v>
      </c>
      <c r="AI6" s="7">
        <v>0.93929211469534046</v>
      </c>
      <c r="AJ6" s="2">
        <v>1.0192652329749103</v>
      </c>
      <c r="AK6" s="21">
        <v>0.67368776751520609</v>
      </c>
      <c r="AL6" s="22">
        <v>0.85061269447886545</v>
      </c>
      <c r="AM6" s="21">
        <v>0.94861111111111107</v>
      </c>
      <c r="AN6" s="22">
        <v>1.0398148148148147</v>
      </c>
      <c r="AO6" s="7">
        <v>0.69610079287498638</v>
      </c>
      <c r="AP6" s="2">
        <v>0.89220761980618613</v>
      </c>
      <c r="AQ6" s="7">
        <v>0.96393369175627241</v>
      </c>
      <c r="AR6" s="2">
        <v>1.0488351254480286</v>
      </c>
      <c r="AS6" s="23">
        <v>0.70877312450346153</v>
      </c>
      <c r="AT6" s="24">
        <v>0.89846025801081986</v>
      </c>
      <c r="AU6" s="23">
        <v>0.88148148148148153</v>
      </c>
      <c r="AV6" s="24">
        <v>0.98472222222222228</v>
      </c>
      <c r="AW6" s="30">
        <v>7.5669230769230769</v>
      </c>
      <c r="AX6" s="7">
        <v>0.74565883554647605</v>
      </c>
      <c r="AY6" s="2">
        <v>0.88436329588014984</v>
      </c>
      <c r="AZ6" s="7">
        <v>1</v>
      </c>
      <c r="BA6" s="2">
        <v>1.0074074074074073</v>
      </c>
      <c r="BB6" s="28">
        <v>810</v>
      </c>
      <c r="BC6" s="29">
        <v>3.3611111111111112</v>
      </c>
      <c r="BD6" s="29">
        <v>3.0922839506172841</v>
      </c>
      <c r="BE6" s="29">
        <v>6.4533950617283953</v>
      </c>
      <c r="BF6" s="26">
        <v>0.77501635055591889</v>
      </c>
      <c r="BG6" s="27">
        <v>0.8892386091127098</v>
      </c>
      <c r="BH6" s="26">
        <v>1.032258064516129</v>
      </c>
      <c r="BI6" s="27">
        <v>0.96460573476702505</v>
      </c>
      <c r="BJ6" s="28">
        <v>835</v>
      </c>
      <c r="BK6" s="33">
        <v>3.5083832335329341</v>
      </c>
      <c r="BL6" s="33">
        <v>3.0655688622754491</v>
      </c>
      <c r="BM6" s="33">
        <v>6.5739520958083828</v>
      </c>
      <c r="BN6" s="7">
        <v>0.79267495094833229</v>
      </c>
      <c r="BO6" s="2">
        <v>0.88998800959232616</v>
      </c>
      <c r="BP6" s="7">
        <v>1.0089605734767024</v>
      </c>
      <c r="BQ6" s="2">
        <v>0.98655913978494625</v>
      </c>
      <c r="BR6" s="28">
        <v>835</v>
      </c>
      <c r="BS6" s="29">
        <v>3.5257485029940119</v>
      </c>
      <c r="BT6" s="29">
        <v>3.0964071856287427</v>
      </c>
      <c r="BU6" s="29">
        <v>6.6221556886227546</v>
      </c>
      <c r="BV6" s="26">
        <v>0.73042424242424242</v>
      </c>
      <c r="BW6" s="27">
        <v>0.81833333333333336</v>
      </c>
      <c r="BX6" s="26">
        <v>1.0128968253968254</v>
      </c>
      <c r="BY6" s="27">
        <v>0.98511904761904767</v>
      </c>
      <c r="BZ6" s="28">
        <v>712</v>
      </c>
      <c r="CA6" s="33">
        <v>3.5498595505617976</v>
      </c>
      <c r="CB6" s="33">
        <v>3.1186797752808988</v>
      </c>
      <c r="CC6" s="33">
        <v>6.6685393258426968</v>
      </c>
      <c r="CD6" s="4">
        <v>0.73660518225735616</v>
      </c>
      <c r="CE6" s="2">
        <v>0.86986714975845414</v>
      </c>
      <c r="CF6" s="4">
        <v>0.97759856630824371</v>
      </c>
      <c r="CG6" s="2">
        <v>0.96415770609318996</v>
      </c>
      <c r="CH6" s="28">
        <v>771</v>
      </c>
      <c r="CI6" s="29">
        <v>3.590466926070039</v>
      </c>
      <c r="CJ6" s="29">
        <v>3.2639429312581063</v>
      </c>
      <c r="CK6" s="29">
        <v>6.8544098573281449</v>
      </c>
      <c r="CL6" s="26">
        <v>0.68567587888177528</v>
      </c>
      <c r="CM6" s="27">
        <v>0.91134085213032578</v>
      </c>
      <c r="CN6" s="26">
        <v>0.97361111111111109</v>
      </c>
      <c r="CO6" s="27">
        <v>1.0041666666666667</v>
      </c>
      <c r="CP6" s="28">
        <v>765</v>
      </c>
      <c r="CQ6" s="33">
        <v>3.3415032679738563</v>
      </c>
      <c r="CR6" s="33">
        <v>3.3189542483660133</v>
      </c>
      <c r="CS6" s="33">
        <v>6.6604575163398696</v>
      </c>
      <c r="CT6" s="4">
        <v>0.732174688057041</v>
      </c>
      <c r="CU6" s="36">
        <v>1.0287990196078431</v>
      </c>
      <c r="CV6" s="4">
        <v>0.9672939068100358</v>
      </c>
      <c r="CW6" s="36">
        <v>1.0510752688172043</v>
      </c>
      <c r="CX6" s="37">
        <v>802</v>
      </c>
      <c r="CY6" s="38">
        <v>3.394638403990025</v>
      </c>
      <c r="CZ6" s="38">
        <v>3.5561097256857854</v>
      </c>
      <c r="DA6" s="38">
        <v>6.9507481296758105</v>
      </c>
      <c r="DB6" s="35">
        <v>0.69312528267752149</v>
      </c>
      <c r="DC6" s="27">
        <v>0.94278606965174128</v>
      </c>
      <c r="DD6" s="35">
        <v>0.95462962962962961</v>
      </c>
      <c r="DE6" s="27">
        <v>1.0648148148148149</v>
      </c>
      <c r="DF6" s="28">
        <v>764</v>
      </c>
      <c r="DG6" s="33">
        <v>3.3553664921465969</v>
      </c>
      <c r="DH6" s="33">
        <v>3.4895287958115184</v>
      </c>
      <c r="DI6" s="33">
        <v>6.8448952879581153</v>
      </c>
      <c r="DJ6" s="4">
        <v>0.70565953654188951</v>
      </c>
      <c r="DK6" s="2">
        <v>0.92647058823529416</v>
      </c>
      <c r="DL6" s="4">
        <v>0.84901433691756267</v>
      </c>
      <c r="DM6" s="2">
        <v>1.1574820788530467</v>
      </c>
      <c r="DN6" s="28">
        <v>762</v>
      </c>
      <c r="DO6" s="29">
        <v>3.3215223097112863</v>
      </c>
      <c r="DP6" s="29">
        <v>3.6794619422572179</v>
      </c>
      <c r="DQ6" s="29">
        <v>7.0009842519685037</v>
      </c>
      <c r="DR6" s="46">
        <v>0.67193675889328064</v>
      </c>
      <c r="DS6" s="45">
        <v>1.0510265700483092</v>
      </c>
      <c r="DT6" s="46">
        <v>0.76478494623655913</v>
      </c>
      <c r="DU6" s="45">
        <v>1.4856630824372761</v>
      </c>
      <c r="DV6" s="47">
        <v>781</v>
      </c>
      <c r="DW6" s="44">
        <v>3.0518565941101152</v>
      </c>
      <c r="DX6" s="44">
        <v>4.3514724711907808</v>
      </c>
      <c r="DY6" s="44">
        <v>7.4033290653008965</v>
      </c>
      <c r="DZ6" s="52">
        <v>0.68799102132435463</v>
      </c>
      <c r="EA6" s="51">
        <v>0.99567901234567902</v>
      </c>
      <c r="EB6" s="52">
        <v>0.77546296296296291</v>
      </c>
      <c r="EC6" s="51">
        <v>1.3125</v>
      </c>
      <c r="ED6" s="55">
        <v>768</v>
      </c>
      <c r="EE6" s="50">
        <v>3.0859375</v>
      </c>
      <c r="EF6" s="50">
        <v>3.9459635416666665</v>
      </c>
      <c r="EG6" s="50">
        <v>7.031901041666667</v>
      </c>
      <c r="EH6" s="57">
        <v>0.69497898694978988</v>
      </c>
      <c r="EI6" s="53">
        <v>1.028588807785888</v>
      </c>
      <c r="EJ6" s="57">
        <v>0.80376344086021501</v>
      </c>
      <c r="EK6" s="53">
        <v>1.3440860215053763</v>
      </c>
      <c r="EL6" s="55">
        <v>784</v>
      </c>
      <c r="EM6" s="56">
        <v>3.1479591836734695</v>
      </c>
      <c r="EN6" s="56">
        <v>4.0701530612244898</v>
      </c>
      <c r="EO6" s="56">
        <v>7.2181122448979593</v>
      </c>
      <c r="EP6" s="60">
        <v>0.71656413761676918</v>
      </c>
      <c r="EQ6" s="13">
        <v>1.149749373433584</v>
      </c>
      <c r="ER6" s="60">
        <v>0.93101851851851847</v>
      </c>
      <c r="ES6" s="13">
        <v>1.4087962962962963</v>
      </c>
      <c r="ET6" s="28">
        <v>774</v>
      </c>
      <c r="EU6" s="61">
        <v>3.3307493540051678</v>
      </c>
      <c r="EV6" s="61">
        <v>4.3365633074935399</v>
      </c>
      <c r="EW6" s="61">
        <v>7.6673126614987082</v>
      </c>
      <c r="EX6" s="64">
        <v>0.71615434924787447</v>
      </c>
      <c r="EY6" s="6">
        <v>1.0577038369304557</v>
      </c>
      <c r="EZ6" s="64">
        <v>0.92473118279569888</v>
      </c>
      <c r="FA6" s="6">
        <v>1.1872759856630823</v>
      </c>
      <c r="FB6" s="65">
        <v>791</v>
      </c>
      <c r="FC6" s="66">
        <v>3.3811630847029077</v>
      </c>
      <c r="FD6" s="66">
        <v>3.9054993678887486</v>
      </c>
      <c r="FE6" s="66">
        <v>7.2866624525916563</v>
      </c>
    </row>
    <row r="7" spans="1:161" ht="25.5" x14ac:dyDescent="0.25">
      <c r="A7" s="3" t="s">
        <v>4</v>
      </c>
      <c r="B7" s="4">
        <v>0.93364761982172373</v>
      </c>
      <c r="C7" s="2">
        <v>0.81589856132650573</v>
      </c>
      <c r="D7" s="4">
        <v>1.1012077294685991</v>
      </c>
      <c r="E7" s="5">
        <v>0.90835650907164611</v>
      </c>
      <c r="F7" s="6">
        <v>0.80202622169249105</v>
      </c>
      <c r="G7" s="5">
        <v>0.95441795231416549</v>
      </c>
      <c r="H7" s="6">
        <v>1.0642823749415615</v>
      </c>
      <c r="I7" s="7">
        <v>0.84532478881444806</v>
      </c>
      <c r="J7" s="2">
        <v>0.79816513761467889</v>
      </c>
      <c r="K7" s="7">
        <v>0.92701863354037262</v>
      </c>
      <c r="L7" s="2">
        <v>1.0253623188405796</v>
      </c>
      <c r="M7" s="8">
        <v>0.89111747851002865</v>
      </c>
      <c r="N7" s="9">
        <v>0.75779601406799535</v>
      </c>
      <c r="O7" s="8">
        <v>0.86442262739597941</v>
      </c>
      <c r="P7" s="9">
        <v>0.9918186068256194</v>
      </c>
      <c r="Q7" s="12">
        <v>0.85955130757998144</v>
      </c>
      <c r="R7" s="13">
        <v>0.83584229390681009</v>
      </c>
      <c r="S7" s="12">
        <v>1.0256038647342995</v>
      </c>
      <c r="T7" s="13">
        <v>1.0485507246376811</v>
      </c>
      <c r="U7" s="7">
        <v>0.88547412660887836</v>
      </c>
      <c r="V7" s="2">
        <v>0.82742316784869974</v>
      </c>
      <c r="W7" s="7">
        <v>0.96633941093969145</v>
      </c>
      <c r="X7" s="2">
        <v>0.97265077138849931</v>
      </c>
      <c r="Y7" s="8">
        <v>0.85378695828270557</v>
      </c>
      <c r="Z7" s="9">
        <v>0.79185905224787367</v>
      </c>
      <c r="AA7" s="8">
        <v>0.86811594202898545</v>
      </c>
      <c r="AB7" s="9">
        <v>0.98164251207729469</v>
      </c>
      <c r="AC7" s="18">
        <v>0.84922480620155039</v>
      </c>
      <c r="AD7" s="19">
        <v>0.90604651162790695</v>
      </c>
      <c r="AE7" s="18">
        <v>0.80691912108461894</v>
      </c>
      <c r="AF7" s="19">
        <v>0.99906498363721363</v>
      </c>
      <c r="AG7" s="7">
        <v>0.74990230558812032</v>
      </c>
      <c r="AH7" s="2">
        <v>0.92086752637749125</v>
      </c>
      <c r="AI7" s="7">
        <v>0.79569892473118276</v>
      </c>
      <c r="AJ7" s="2">
        <v>1.2014960261804581</v>
      </c>
      <c r="AK7" s="21">
        <v>0.83789793372742549</v>
      </c>
      <c r="AL7" s="22">
        <v>0.84661378889566807</v>
      </c>
      <c r="AM7" s="21">
        <v>0.87584541062801935</v>
      </c>
      <c r="AN7" s="22">
        <v>1.0599033816425121</v>
      </c>
      <c r="AO7" s="7">
        <v>0.83535900049661516</v>
      </c>
      <c r="AP7" s="2">
        <v>0.85109386026817224</v>
      </c>
      <c r="AQ7" s="7">
        <v>0.8863955119214586</v>
      </c>
      <c r="AR7" s="2">
        <v>1.1112669471715755</v>
      </c>
      <c r="AS7" s="23">
        <v>0.82918828811873202</v>
      </c>
      <c r="AT7" s="24">
        <v>0.82020568663036908</v>
      </c>
      <c r="AU7" s="23">
        <v>0.91400966183574883</v>
      </c>
      <c r="AV7" s="24">
        <v>1.0743961352657005</v>
      </c>
      <c r="AW7" s="30">
        <v>6.9730913642052563</v>
      </c>
      <c r="AX7" s="7">
        <v>0.91393939393939394</v>
      </c>
      <c r="AY7" s="2">
        <v>0.75866666666666671</v>
      </c>
      <c r="AZ7" s="7">
        <v>0.96666666666666667</v>
      </c>
      <c r="BA7" s="2">
        <v>0.97499999999999998</v>
      </c>
      <c r="BB7" s="28">
        <v>799</v>
      </c>
      <c r="BC7" s="29">
        <v>3.4299123904881101</v>
      </c>
      <c r="BD7" s="29">
        <v>3.2762828535669586</v>
      </c>
      <c r="BE7" s="29">
        <v>6.7061952440550687</v>
      </c>
      <c r="BF7" s="26">
        <v>0.89410537297861237</v>
      </c>
      <c r="BG7" s="27">
        <v>0.84342723004694831</v>
      </c>
      <c r="BH7" s="26">
        <v>1.0082885304659499</v>
      </c>
      <c r="BI7" s="27">
        <v>0.95250896057347667</v>
      </c>
      <c r="BJ7" s="28">
        <v>817</v>
      </c>
      <c r="BK7" s="33">
        <v>3.4752141982864138</v>
      </c>
      <c r="BL7" s="33">
        <v>3.5</v>
      </c>
      <c r="BM7" s="33">
        <v>6.9752141982864133</v>
      </c>
      <c r="BN7" s="7">
        <v>0.92892540427751691</v>
      </c>
      <c r="BO7" s="2">
        <v>0.71361502347417838</v>
      </c>
      <c r="BP7" s="7">
        <v>0.94623655913978499</v>
      </c>
      <c r="BQ7" s="2">
        <v>0.99731182795698925</v>
      </c>
      <c r="BR7" s="28">
        <v>815</v>
      </c>
      <c r="BS7" s="29">
        <v>3.4806748466257669</v>
      </c>
      <c r="BT7" s="29">
        <v>3.2306748466257669</v>
      </c>
      <c r="BU7" s="29">
        <v>6.7113496932515337</v>
      </c>
      <c r="BV7" s="26">
        <v>0.91019988242210459</v>
      </c>
      <c r="BW7" s="27">
        <v>0.80198412698412702</v>
      </c>
      <c r="BX7" s="26">
        <v>0.93948412698412698</v>
      </c>
      <c r="BY7" s="27">
        <v>1.0595238095238095</v>
      </c>
      <c r="BZ7" s="28">
        <v>737</v>
      </c>
      <c r="CA7" s="33">
        <v>3.3856852103120758</v>
      </c>
      <c r="CB7" s="33">
        <v>3.505766621438263</v>
      </c>
      <c r="CC7" s="33">
        <v>6.8914518317503388</v>
      </c>
      <c r="CD7" s="4">
        <v>0.90558163797600422</v>
      </c>
      <c r="CE7" s="2">
        <v>0.89577464788732397</v>
      </c>
      <c r="CF7" s="4">
        <v>0.97603046594982079</v>
      </c>
      <c r="CG7" s="2">
        <v>1.2222222222222223</v>
      </c>
      <c r="CH7" s="28">
        <v>783</v>
      </c>
      <c r="CI7" s="29">
        <v>3.6082375478927204</v>
      </c>
      <c r="CJ7" s="29">
        <v>4.1787994891443168</v>
      </c>
      <c r="CK7" s="29">
        <v>7.7870370370370372</v>
      </c>
      <c r="CL7" s="26">
        <v>0.79869437783106845</v>
      </c>
      <c r="CM7" s="27">
        <v>0.88081534772182257</v>
      </c>
      <c r="CN7" s="26">
        <v>0.85370370370370374</v>
      </c>
      <c r="CO7" s="27">
        <v>1.1972222222222222</v>
      </c>
      <c r="CP7" s="28">
        <v>744</v>
      </c>
      <c r="CQ7" s="33">
        <v>3.25369623655914</v>
      </c>
      <c r="CR7" s="33">
        <v>4.206317204301075</v>
      </c>
      <c r="CS7" s="33">
        <v>7.460013440860215</v>
      </c>
      <c r="CT7" s="4">
        <v>0.82453375361176784</v>
      </c>
      <c r="CU7" s="36">
        <v>0.7947990543735225</v>
      </c>
      <c r="CV7" s="4">
        <v>0.78405017921146958</v>
      </c>
      <c r="CW7" s="36">
        <v>1.0367383512544803</v>
      </c>
      <c r="CX7" s="37">
        <v>774</v>
      </c>
      <c r="CY7" s="38">
        <v>3.1582687338501292</v>
      </c>
      <c r="CZ7" s="38">
        <v>3.6666666666666665</v>
      </c>
      <c r="DA7" s="38">
        <v>6.8249354005167957</v>
      </c>
      <c r="DB7" s="35">
        <v>0.7680454176804542</v>
      </c>
      <c r="DC7" s="27">
        <v>0.86228710462287106</v>
      </c>
      <c r="DD7" s="35">
        <v>0.82222222222222219</v>
      </c>
      <c r="DE7" s="27">
        <v>1.0532407407407407</v>
      </c>
      <c r="DF7" s="28">
        <v>703</v>
      </c>
      <c r="DG7" s="33">
        <v>3.2837837837837838</v>
      </c>
      <c r="DH7" s="33">
        <v>4.1386913229018489</v>
      </c>
      <c r="DI7" s="33">
        <v>7.4224751066856332</v>
      </c>
      <c r="DJ7" s="4">
        <v>0.79747832939322305</v>
      </c>
      <c r="DK7" s="2">
        <v>0.86832151300236404</v>
      </c>
      <c r="DL7" s="4">
        <v>0.72043010752688175</v>
      </c>
      <c r="DM7" s="2">
        <v>1.2544802867383513</v>
      </c>
      <c r="DN7" s="28">
        <v>761</v>
      </c>
      <c r="DO7" s="29">
        <v>3.0512483574244413</v>
      </c>
      <c r="DP7" s="29">
        <v>4.2529566360052566</v>
      </c>
      <c r="DQ7" s="29">
        <v>7.304204993429698</v>
      </c>
      <c r="DR7" s="46">
        <v>0.7174307174307174</v>
      </c>
      <c r="DS7" s="45">
        <v>0.88438228438228439</v>
      </c>
      <c r="DT7" s="46">
        <v>0.74059139784946237</v>
      </c>
      <c r="DU7" s="45">
        <v>1.2159498207885304</v>
      </c>
      <c r="DV7" s="47">
        <v>734</v>
      </c>
      <c r="DW7" s="44">
        <v>3.0129427792915533</v>
      </c>
      <c r="DX7" s="44">
        <v>4.4332425068119887</v>
      </c>
      <c r="DY7" s="44">
        <v>7.4461852861035425</v>
      </c>
      <c r="DZ7" s="52">
        <v>0.70411070411070409</v>
      </c>
      <c r="EA7" s="51">
        <v>0.87081807081807083</v>
      </c>
      <c r="EB7" s="52">
        <v>0.77777777777777779</v>
      </c>
      <c r="EC7" s="51">
        <v>1.1812499999999999</v>
      </c>
      <c r="ED7" s="55">
        <v>752</v>
      </c>
      <c r="EE7" s="50">
        <v>2.8424202127659575</v>
      </c>
      <c r="EF7" s="50">
        <v>4.0674867021276597</v>
      </c>
      <c r="EG7" s="50">
        <v>6.9099069148936172</v>
      </c>
      <c r="EH7" s="57">
        <v>0.75518781192540063</v>
      </c>
      <c r="EI7" s="53">
        <v>0.88498817966903076</v>
      </c>
      <c r="EJ7" s="57">
        <v>0.89068100358422941</v>
      </c>
      <c r="EK7" s="53">
        <v>1.0909498207885304</v>
      </c>
      <c r="EL7" s="55">
        <v>754</v>
      </c>
      <c r="EM7" s="56">
        <v>3.2248010610079576</v>
      </c>
      <c r="EN7" s="56">
        <v>4.0971485411140582</v>
      </c>
      <c r="EO7" s="56">
        <v>7.3219496021220163</v>
      </c>
      <c r="EP7" s="60">
        <v>0.78757380568974766</v>
      </c>
      <c r="EQ7" s="13">
        <v>0.9251207729468599</v>
      </c>
      <c r="ER7" s="60">
        <v>0.875</v>
      </c>
      <c r="ES7" s="13">
        <v>1.1206018518518519</v>
      </c>
      <c r="ET7" s="28">
        <v>752</v>
      </c>
      <c r="EU7" s="61">
        <v>3.2077792553191489</v>
      </c>
      <c r="EV7" s="61">
        <v>16.124002659574469</v>
      </c>
      <c r="EW7" s="61">
        <v>19.331781914893618</v>
      </c>
      <c r="EX7" s="64">
        <v>0.73546810699588472</v>
      </c>
      <c r="EY7" s="6">
        <v>0.9145833333333333</v>
      </c>
      <c r="EZ7" s="64">
        <v>1.1164874551971327</v>
      </c>
      <c r="FA7" s="6">
        <v>0.91129032258064513</v>
      </c>
      <c r="FB7" s="65">
        <v>767</v>
      </c>
      <c r="FC7" s="66">
        <v>3.4885919165580184</v>
      </c>
      <c r="FD7" s="66">
        <v>3.9015645371577574</v>
      </c>
      <c r="FE7" s="66">
        <v>7.3901564537157753</v>
      </c>
    </row>
    <row r="8" spans="1:161" x14ac:dyDescent="0.25">
      <c r="A8" s="3" t="s">
        <v>5</v>
      </c>
      <c r="B8" s="4">
        <v>0.89728015117770121</v>
      </c>
      <c r="C8" s="2">
        <v>0.91540872721273614</v>
      </c>
      <c r="D8" s="4">
        <v>0.84583333333333333</v>
      </c>
      <c r="E8" s="5">
        <v>0.82282680822826804</v>
      </c>
      <c r="F8" s="6">
        <v>0.89120611748348977</v>
      </c>
      <c r="G8" s="5">
        <v>0.87331989247311825</v>
      </c>
      <c r="H8" s="6">
        <v>1.1727150537634408</v>
      </c>
      <c r="I8" s="7">
        <v>0.95625610948191597</v>
      </c>
      <c r="J8" s="2">
        <v>0.90245775729646693</v>
      </c>
      <c r="K8" s="7">
        <v>0.85788690476190477</v>
      </c>
      <c r="L8" s="2">
        <v>1.0096011816838995</v>
      </c>
      <c r="M8" s="8">
        <v>0.87845849802371545</v>
      </c>
      <c r="N8" s="9">
        <v>0.81815044858523123</v>
      </c>
      <c r="O8" s="8">
        <v>0.77352150537634412</v>
      </c>
      <c r="P8" s="9">
        <v>1.241263440860215</v>
      </c>
      <c r="Q8" s="12">
        <v>0.87646388699020283</v>
      </c>
      <c r="R8" s="13">
        <v>0.90977443609022557</v>
      </c>
      <c r="S8" s="12">
        <v>0.82326388888888891</v>
      </c>
      <c r="T8" s="13">
        <v>1.3145833333333334</v>
      </c>
      <c r="U8" s="7">
        <v>0.83377250768555111</v>
      </c>
      <c r="V8" s="2">
        <v>0.86732229123533466</v>
      </c>
      <c r="W8" s="7">
        <v>0.7817540322580645</v>
      </c>
      <c r="X8" s="2">
        <v>1.2799059139784945</v>
      </c>
      <c r="Y8" s="8">
        <v>0.94873737373737377</v>
      </c>
      <c r="Z8" s="9">
        <v>1.0517676767676767</v>
      </c>
      <c r="AA8" s="8">
        <v>0.81128472222222225</v>
      </c>
      <c r="AB8" s="9">
        <v>1.2638888888888888</v>
      </c>
      <c r="AC8" s="18">
        <v>0.9133819951338199</v>
      </c>
      <c r="AD8" s="19">
        <v>0.97303325223033255</v>
      </c>
      <c r="AE8" s="18">
        <v>0.76041666666666663</v>
      </c>
      <c r="AF8" s="19">
        <v>1.4919354838709677</v>
      </c>
      <c r="AG8" s="7">
        <v>0.84452466907340551</v>
      </c>
      <c r="AH8" s="2">
        <v>0.97111913357400725</v>
      </c>
      <c r="AI8" s="7">
        <v>0.7602486559139785</v>
      </c>
      <c r="AJ8" s="2">
        <v>1.506720430107527</v>
      </c>
      <c r="AK8" s="21">
        <v>0.80505584950029396</v>
      </c>
      <c r="AL8" s="22">
        <v>0.96984717059066505</v>
      </c>
      <c r="AM8" s="21">
        <v>0.72222222222222221</v>
      </c>
      <c r="AN8" s="22">
        <v>1.5874999999999999</v>
      </c>
      <c r="AO8" s="7">
        <v>0.77645727221279004</v>
      </c>
      <c r="AP8" s="2">
        <v>1.0123456790123457</v>
      </c>
      <c r="AQ8" s="7">
        <v>0.777385752688172</v>
      </c>
      <c r="AR8" s="2">
        <v>1.5299059139784945</v>
      </c>
      <c r="AS8" s="23">
        <v>0.80642180642180639</v>
      </c>
      <c r="AT8" s="24">
        <v>0.9379588839941263</v>
      </c>
      <c r="AU8" s="23">
        <v>0.76388888888888884</v>
      </c>
      <c r="AV8" s="24">
        <v>1.5177083333333334</v>
      </c>
      <c r="AW8" s="30">
        <v>4.9716117216117217</v>
      </c>
      <c r="AX8" s="7">
        <v>0.9850843060959793</v>
      </c>
      <c r="AY8" s="2">
        <v>0.93125810635538264</v>
      </c>
      <c r="AZ8" s="7">
        <v>0.73784722222222221</v>
      </c>
      <c r="BA8" s="2">
        <v>1.4666666666666666</v>
      </c>
      <c r="BB8" s="28">
        <v>1070</v>
      </c>
      <c r="BC8" s="29">
        <v>2.7675233644859811</v>
      </c>
      <c r="BD8" s="29">
        <v>1.9934579439252336</v>
      </c>
      <c r="BE8" s="29">
        <v>4.7609813084112149</v>
      </c>
      <c r="BF8" s="26">
        <v>0.90535279805352797</v>
      </c>
      <c r="BG8" s="27">
        <v>0.97201946472019463</v>
      </c>
      <c r="BH8" s="26">
        <v>0.74260752688172038</v>
      </c>
      <c r="BI8" s="27">
        <v>1.5221774193548387</v>
      </c>
      <c r="BJ8" s="28">
        <v>1062</v>
      </c>
      <c r="BK8" s="33">
        <v>2.7923728813559321</v>
      </c>
      <c r="BL8" s="33">
        <v>2.1949152542372881</v>
      </c>
      <c r="BM8" s="33">
        <v>4.9872881355932206</v>
      </c>
      <c r="BN8" s="7">
        <v>0.88260340632603407</v>
      </c>
      <c r="BO8" s="2">
        <v>0.98236009732360097</v>
      </c>
      <c r="BP8" s="7">
        <v>0.74294354838709675</v>
      </c>
      <c r="BQ8" s="2">
        <v>1.7580645161290323</v>
      </c>
      <c r="BR8" s="28">
        <v>1104</v>
      </c>
      <c r="BS8" s="29">
        <v>2.6442481884057969</v>
      </c>
      <c r="BT8" s="29">
        <v>2.2819293478260869</v>
      </c>
      <c r="BU8" s="29">
        <v>4.9261775362318838</v>
      </c>
      <c r="BV8" s="26">
        <v>0.85927419354838708</v>
      </c>
      <c r="BW8" s="27">
        <v>1.0519713261648747</v>
      </c>
      <c r="BX8" s="26">
        <v>0.7511160714285714</v>
      </c>
      <c r="BY8" s="27">
        <v>1.5357142857142858</v>
      </c>
      <c r="BZ8" s="28">
        <v>983</v>
      </c>
      <c r="CA8" s="33">
        <v>2.6528484231943033</v>
      </c>
      <c r="CB8" s="33">
        <v>2.2441505595116991</v>
      </c>
      <c r="CC8" s="33">
        <v>4.8969989827060019</v>
      </c>
      <c r="CD8" s="4">
        <v>0.88517156862745094</v>
      </c>
      <c r="CE8" s="2">
        <v>1.0727124183006536</v>
      </c>
      <c r="CF8" s="4">
        <v>0.74159946236559138</v>
      </c>
      <c r="CG8" s="2">
        <v>1.6774193548387097</v>
      </c>
      <c r="CH8" s="28">
        <v>1083</v>
      </c>
      <c r="CI8" s="29">
        <v>2.6862880886426592</v>
      </c>
      <c r="CJ8" s="29">
        <v>2.3647276084949214</v>
      </c>
      <c r="CK8" s="29">
        <v>5.051015697137581</v>
      </c>
      <c r="CL8" s="26">
        <v>0.86025157232704408</v>
      </c>
      <c r="CM8" s="27">
        <v>0.99643605870020968</v>
      </c>
      <c r="CN8" s="26">
        <v>0.74843749999999998</v>
      </c>
      <c r="CO8" s="27">
        <v>1.6163194444444444</v>
      </c>
      <c r="CP8" s="28">
        <v>1062</v>
      </c>
      <c r="CQ8" s="33">
        <v>2.6247645951035783</v>
      </c>
      <c r="CR8" s="33">
        <v>2.2146892655367232</v>
      </c>
      <c r="CS8" s="33">
        <v>4.839453860640301</v>
      </c>
      <c r="CT8" s="4">
        <v>0.88111111111111107</v>
      </c>
      <c r="CU8" s="36">
        <v>0.99053497942386837</v>
      </c>
      <c r="CV8" s="4">
        <v>0.74966397849462363</v>
      </c>
      <c r="CW8" s="36">
        <v>1.6451612903225807</v>
      </c>
      <c r="CX8" s="37">
        <v>1105</v>
      </c>
      <c r="CY8" s="38">
        <v>2.6242081447963801</v>
      </c>
      <c r="CZ8" s="38">
        <v>2.1968325791855206</v>
      </c>
      <c r="DA8" s="38">
        <v>4.8210407239819002</v>
      </c>
      <c r="DB8" s="35">
        <v>0.77651515151515149</v>
      </c>
      <c r="DC8" s="27">
        <v>1.0707070707070707</v>
      </c>
      <c r="DD8" s="35">
        <v>0.74861111111111112</v>
      </c>
      <c r="DE8" s="27">
        <v>1.5333333333333334</v>
      </c>
      <c r="DF8" s="28">
        <v>1059</v>
      </c>
      <c r="DG8" s="33">
        <v>2.4697828139754487</v>
      </c>
      <c r="DH8" s="33">
        <v>2.2436260623229463</v>
      </c>
      <c r="DI8" s="33">
        <v>4.713408876298395</v>
      </c>
      <c r="DJ8" s="4">
        <v>0.80705596107055966</v>
      </c>
      <c r="DK8" s="2">
        <v>1.2716950527169506</v>
      </c>
      <c r="DL8" s="4">
        <v>0.73353494623655913</v>
      </c>
      <c r="DM8" s="2">
        <v>1.8064516129032258</v>
      </c>
      <c r="DN8" s="28">
        <v>1075</v>
      </c>
      <c r="DO8" s="29">
        <v>2.558139534883721</v>
      </c>
      <c r="DP8" s="29">
        <v>2.7088372093023256</v>
      </c>
      <c r="DQ8" s="29">
        <v>5.2669767441860467</v>
      </c>
      <c r="DR8" s="46">
        <v>0.78629629629629627</v>
      </c>
      <c r="DS8" s="45">
        <v>1.3267489711934157</v>
      </c>
      <c r="DT8" s="46">
        <v>0.75</v>
      </c>
      <c r="DU8" s="45">
        <v>2.2419354838709675</v>
      </c>
      <c r="DV8" s="47">
        <v>1099</v>
      </c>
      <c r="DW8" s="44">
        <v>2.4642857142857144</v>
      </c>
      <c r="DX8" s="44">
        <v>2.9845313921747043</v>
      </c>
      <c r="DY8" s="44">
        <v>5.4488171064604183</v>
      </c>
      <c r="DZ8" s="52">
        <v>0.78901515151515156</v>
      </c>
      <c r="EA8" s="51">
        <v>1.106060606060606</v>
      </c>
      <c r="EB8" s="52">
        <v>0.71597222222222223</v>
      </c>
      <c r="EC8" s="51">
        <v>1.7569444444444444</v>
      </c>
      <c r="ED8" s="55">
        <v>1065</v>
      </c>
      <c r="EE8" s="50">
        <v>2.4349765258215963</v>
      </c>
      <c r="EF8" s="50">
        <v>2.4215962441314556</v>
      </c>
      <c r="EG8" s="50">
        <v>4.8565727699530514</v>
      </c>
      <c r="EH8" s="57">
        <v>0.81813725490196076</v>
      </c>
      <c r="EI8" s="53">
        <v>0.97303921568627449</v>
      </c>
      <c r="EJ8" s="57">
        <v>0.74143145161290325</v>
      </c>
      <c r="EK8" s="53">
        <v>1.7876344086021505</v>
      </c>
      <c r="EL8" s="55">
        <v>1080</v>
      </c>
      <c r="EM8" s="56">
        <v>2.5668981481481481</v>
      </c>
      <c r="EN8" s="56">
        <v>2.3342592592592593</v>
      </c>
      <c r="EO8" s="56">
        <v>4.9011574074074078</v>
      </c>
      <c r="EP8" s="60">
        <v>0.8641414141414141</v>
      </c>
      <c r="EQ8" s="13">
        <v>1.0296610169491525</v>
      </c>
      <c r="ER8" s="60">
        <v>0.75208333333333333</v>
      </c>
      <c r="ES8" s="13">
        <v>1.570138888888889</v>
      </c>
      <c r="ET8" s="28">
        <v>1062</v>
      </c>
      <c r="EU8" s="61">
        <v>2.6308851224105463</v>
      </c>
      <c r="EV8" s="61">
        <v>2.2085687382297552</v>
      </c>
      <c r="EW8" s="61">
        <v>4.839453860640301</v>
      </c>
      <c r="EX8" s="64">
        <v>0.85664251207729469</v>
      </c>
      <c r="EY8" s="6">
        <v>0.98550724637681164</v>
      </c>
      <c r="EZ8" s="64">
        <v>0.77284946236559138</v>
      </c>
      <c r="FA8" s="6">
        <v>1.5161290322580645</v>
      </c>
      <c r="FB8" s="65">
        <v>1064</v>
      </c>
      <c r="FC8" s="66">
        <v>2.7474154135338344</v>
      </c>
      <c r="FD8" s="66">
        <v>2.2105263157894739</v>
      </c>
      <c r="FE8" s="66">
        <v>4.9579417293233083</v>
      </c>
    </row>
    <row r="9" spans="1:161" x14ac:dyDescent="0.25">
      <c r="A9" s="3" t="s">
        <v>6</v>
      </c>
      <c r="B9" s="4">
        <v>1.0066476733143401</v>
      </c>
      <c r="C9" s="2">
        <v>1.0232668566001899</v>
      </c>
      <c r="D9" s="4">
        <v>0.98750000000000004</v>
      </c>
      <c r="E9" s="5">
        <v>0.92859937402190929</v>
      </c>
      <c r="F9" s="6">
        <v>1.1396713615023475</v>
      </c>
      <c r="G9" s="5">
        <v>1.0141129032258065</v>
      </c>
      <c r="H9" s="6">
        <v>0.9643817204301075</v>
      </c>
      <c r="I9" s="7">
        <v>0.91319444444444442</v>
      </c>
      <c r="J9" s="2">
        <v>1.1845703125</v>
      </c>
      <c r="K9" s="7">
        <v>0.99590773809523814</v>
      </c>
      <c r="L9" s="2">
        <v>0.92671130952380953</v>
      </c>
      <c r="M9" s="8">
        <v>0.91564542483660127</v>
      </c>
      <c r="N9" s="9">
        <v>1.1917892156862746</v>
      </c>
      <c r="O9" s="8">
        <v>1.0161290322580645</v>
      </c>
      <c r="P9" s="9">
        <v>1.0154569892473118</v>
      </c>
      <c r="Q9" s="12">
        <v>0.93488649940262847</v>
      </c>
      <c r="R9" s="13">
        <v>1.0991636798088411</v>
      </c>
      <c r="S9" s="12">
        <v>0.99652777777777779</v>
      </c>
      <c r="T9" s="13">
        <v>0.97777777777777775</v>
      </c>
      <c r="U9" s="7">
        <v>0.9429012345679012</v>
      </c>
      <c r="V9" s="2">
        <v>1.1608796296296295</v>
      </c>
      <c r="W9" s="7">
        <v>1</v>
      </c>
      <c r="X9" s="2">
        <v>0.9838709677419355</v>
      </c>
      <c r="Y9" s="8">
        <v>0.92094782954998011</v>
      </c>
      <c r="Z9" s="9">
        <v>1.1272401433691757</v>
      </c>
      <c r="AA9" s="8">
        <v>1</v>
      </c>
      <c r="AB9" s="9">
        <v>0.99131944444444442</v>
      </c>
      <c r="AC9" s="18">
        <v>1.0028538812785388</v>
      </c>
      <c r="AD9" s="19">
        <v>1.1835045662100456</v>
      </c>
      <c r="AE9" s="18">
        <v>0.948252688172043</v>
      </c>
      <c r="AF9" s="19">
        <v>1.2426075268817205</v>
      </c>
      <c r="AG9" s="7">
        <v>0.97127739984882844</v>
      </c>
      <c r="AH9" s="2">
        <v>1.2253401360544218</v>
      </c>
      <c r="AI9" s="7">
        <v>0.98185483870967738</v>
      </c>
      <c r="AJ9" s="2">
        <v>1.2174059139784945</v>
      </c>
      <c r="AK9" s="21">
        <v>0.97241922773837663</v>
      </c>
      <c r="AL9" s="22">
        <v>1.3064420803782506</v>
      </c>
      <c r="AM9" s="21">
        <v>1.0291666666666666</v>
      </c>
      <c r="AN9" s="22">
        <v>1.1854166666666666</v>
      </c>
      <c r="AO9" s="7">
        <v>1.0277777777777777</v>
      </c>
      <c r="AP9" s="2">
        <v>1.1579861111111112</v>
      </c>
      <c r="AQ9" s="7">
        <v>1.0793010752688172</v>
      </c>
      <c r="AR9" s="2">
        <v>1.043010752688172</v>
      </c>
      <c r="AS9" s="23">
        <v>0.99064117881322178</v>
      </c>
      <c r="AT9" s="24">
        <v>1.0884109916367981</v>
      </c>
      <c r="AU9" s="23">
        <v>1</v>
      </c>
      <c r="AV9" s="24">
        <v>0.99513888888888891</v>
      </c>
      <c r="AW9" s="30">
        <v>6.1869983948635632</v>
      </c>
      <c r="AX9" s="7">
        <v>0.92544403139198683</v>
      </c>
      <c r="AY9" s="2">
        <v>1.1464128843338213</v>
      </c>
      <c r="AZ9" s="7">
        <v>1.0451388888888888</v>
      </c>
      <c r="BA9" s="2">
        <v>1.0270833333333333</v>
      </c>
      <c r="BB9" s="28">
        <v>606</v>
      </c>
      <c r="BC9" s="29">
        <v>3.0903465346534653</v>
      </c>
      <c r="BD9" s="29">
        <v>3.1584158415841586</v>
      </c>
      <c r="BE9" s="29">
        <v>6.2487623762376234</v>
      </c>
      <c r="BF9" s="26">
        <v>0.94209702660406891</v>
      </c>
      <c r="BG9" s="27">
        <v>1.1085115864527628</v>
      </c>
      <c r="BH9" s="26">
        <v>1.002016129032258</v>
      </c>
      <c r="BI9" s="27">
        <v>0.99865591397849462</v>
      </c>
      <c r="BJ9" s="28">
        <v>619</v>
      </c>
      <c r="BK9" s="33">
        <v>3.1494345718901453</v>
      </c>
      <c r="BL9" s="33">
        <v>3.2096122778675285</v>
      </c>
      <c r="BM9" s="33">
        <v>6.3590468497576733</v>
      </c>
      <c r="BN9" s="7">
        <v>1.0464314679643147</v>
      </c>
      <c r="BO9" s="2">
        <v>1.1015240904621435</v>
      </c>
      <c r="BP9" s="7">
        <v>0.99798387096774188</v>
      </c>
      <c r="BQ9" s="2">
        <v>1</v>
      </c>
      <c r="BR9" s="28">
        <v>638</v>
      </c>
      <c r="BS9" s="29">
        <v>3.186128526645768</v>
      </c>
      <c r="BT9" s="29">
        <v>2.9220219435736676</v>
      </c>
      <c r="BU9" s="29">
        <v>6.108150470219436</v>
      </c>
      <c r="BV9" s="26">
        <v>0.99111111111111116</v>
      </c>
      <c r="BW9" s="27">
        <v>1.1656084656084655</v>
      </c>
      <c r="BX9" s="26">
        <v>1.0230654761904763</v>
      </c>
      <c r="BY9" s="27">
        <v>1.1607142857142858</v>
      </c>
      <c r="BZ9" s="28">
        <v>582</v>
      </c>
      <c r="CA9" s="33">
        <v>3.0970790378006874</v>
      </c>
      <c r="CB9" s="33">
        <v>3.2328178694158076</v>
      </c>
      <c r="CC9" s="33">
        <v>6.3298969072164946</v>
      </c>
      <c r="CD9" s="4">
        <v>0.94566993464052285</v>
      </c>
      <c r="CE9" s="2">
        <v>1.1219879518072289</v>
      </c>
      <c r="CF9" s="4">
        <v>1</v>
      </c>
      <c r="CG9" s="2">
        <v>1.032258064516129</v>
      </c>
      <c r="CH9" s="28">
        <v>634</v>
      </c>
      <c r="CI9" s="29">
        <v>2.9992113564668768</v>
      </c>
      <c r="CJ9" s="29">
        <v>2.97397476340694</v>
      </c>
      <c r="CK9" s="29">
        <v>5.9731861198738168</v>
      </c>
      <c r="CL9" s="26">
        <v>0.8808641975308642</v>
      </c>
      <c r="CM9" s="27">
        <v>0.90946502057613166</v>
      </c>
      <c r="CN9" s="26">
        <v>0.98333333333333328</v>
      </c>
      <c r="CO9" s="27">
        <v>0.99861111111111112</v>
      </c>
      <c r="CP9" s="28">
        <v>590</v>
      </c>
      <c r="CQ9" s="33">
        <v>3.0139830508474574</v>
      </c>
      <c r="CR9" s="33">
        <v>3.0915254237288137</v>
      </c>
      <c r="CS9" s="33">
        <v>6.1055084745762711</v>
      </c>
      <c r="CT9" s="4">
        <v>0.8550039401103231</v>
      </c>
      <c r="CU9" s="36">
        <v>0.91371158392434992</v>
      </c>
      <c r="CV9" s="4">
        <v>0.978494623655914</v>
      </c>
      <c r="CW9" s="36">
        <v>1.032258064516129</v>
      </c>
      <c r="CX9" s="37">
        <v>615</v>
      </c>
      <c r="CY9" s="38">
        <v>2.9479674796747966</v>
      </c>
      <c r="CZ9" s="38">
        <v>3.1341463414634148</v>
      </c>
      <c r="DA9" s="38">
        <v>6.0821138211382113</v>
      </c>
      <c r="DB9" s="35">
        <v>0.8969404186795491</v>
      </c>
      <c r="DC9" s="27">
        <v>0.97544283413848631</v>
      </c>
      <c r="DD9" s="35">
        <v>1.0111111111111111</v>
      </c>
      <c r="DE9" s="27">
        <v>0.96666666666666667</v>
      </c>
      <c r="DF9" s="28">
        <v>595</v>
      </c>
      <c r="DG9" s="33">
        <v>3.0957983193277312</v>
      </c>
      <c r="DH9" s="33">
        <v>3.2058823529411766</v>
      </c>
      <c r="DI9" s="33">
        <v>6.3016806722689074</v>
      </c>
      <c r="DJ9" s="4">
        <v>1.1604068857589984</v>
      </c>
      <c r="DK9" s="2">
        <v>1.0940923317683882</v>
      </c>
      <c r="DL9" s="4">
        <v>0.98319892473118276</v>
      </c>
      <c r="DM9" s="2">
        <v>1.1612903225806452</v>
      </c>
      <c r="DN9" s="28">
        <v>566</v>
      </c>
      <c r="DO9" s="29">
        <v>3.9125441696113072</v>
      </c>
      <c r="DP9" s="29">
        <v>3.9969081272084805</v>
      </c>
      <c r="DQ9" s="29">
        <v>7.9094522968197882</v>
      </c>
      <c r="DR9" s="46">
        <v>0.89578544061302678</v>
      </c>
      <c r="DS9" s="45">
        <v>1.0808429118773946</v>
      </c>
      <c r="DT9" s="46">
        <v>1</v>
      </c>
      <c r="DU9" s="45">
        <v>1.403225806451613</v>
      </c>
      <c r="DV9" s="47">
        <v>574</v>
      </c>
      <c r="DW9" s="44">
        <v>3.3327526132404182</v>
      </c>
      <c r="DX9" s="44">
        <v>4.276132404181185</v>
      </c>
      <c r="DY9" s="44">
        <v>7.6088850174216027</v>
      </c>
      <c r="DZ9" s="52">
        <v>0.91889699918896994</v>
      </c>
      <c r="EA9" s="51">
        <v>0.94606650446066509</v>
      </c>
      <c r="EB9" s="52">
        <v>0.99930555555555556</v>
      </c>
      <c r="EC9" s="51">
        <v>1.0333333333333334</v>
      </c>
      <c r="ED9" s="55">
        <v>562</v>
      </c>
      <c r="EE9" s="50">
        <v>3.2962633451957295</v>
      </c>
      <c r="EF9" s="50">
        <v>3.3994661921708187</v>
      </c>
      <c r="EG9" s="50">
        <v>6.6957295373665477</v>
      </c>
      <c r="EH9" s="57">
        <v>1.0484126984126985</v>
      </c>
      <c r="EI9" s="53">
        <v>0.91408730158730156</v>
      </c>
      <c r="EJ9" s="57">
        <v>1</v>
      </c>
      <c r="EK9" s="53">
        <v>0.9838709677419355</v>
      </c>
      <c r="EL9" s="55">
        <v>577</v>
      </c>
      <c r="EM9" s="56">
        <v>3.5788561525129983</v>
      </c>
      <c r="EN9" s="56">
        <v>3.26473136915078</v>
      </c>
      <c r="EO9" s="56">
        <v>6.8435875216637783</v>
      </c>
      <c r="EP9" s="60">
        <v>1.0333747927031509</v>
      </c>
      <c r="EQ9" s="13">
        <v>0.90920398009950254</v>
      </c>
      <c r="ER9" s="60">
        <v>0.98923611111111109</v>
      </c>
      <c r="ES9" s="13">
        <v>1.0534722222222221</v>
      </c>
      <c r="ET9" s="28">
        <v>586</v>
      </c>
      <c r="EU9" s="61">
        <v>3.342150170648464</v>
      </c>
      <c r="EV9" s="61">
        <v>3.1655290102389078</v>
      </c>
      <c r="EW9" s="61">
        <v>6.5076791808873722</v>
      </c>
      <c r="EX9" s="64">
        <v>0.96720679012345678</v>
      </c>
      <c r="EY9" s="6">
        <v>0.98553240740740744</v>
      </c>
      <c r="EZ9" s="64">
        <v>0.99932795698924726</v>
      </c>
      <c r="FA9" s="6">
        <v>1.2580645161290323</v>
      </c>
      <c r="FB9" s="65">
        <v>552</v>
      </c>
      <c r="FC9" s="66">
        <v>3.6177536231884058</v>
      </c>
      <c r="FD9" s="66">
        <v>4.0095108695652177</v>
      </c>
      <c r="FE9" s="66">
        <v>7.6272644927536231</v>
      </c>
    </row>
    <row r="10" spans="1:161" ht="25.5" x14ac:dyDescent="0.25">
      <c r="A10" s="3" t="s">
        <v>7</v>
      </c>
      <c r="B10" s="4">
        <v>1.2050078247261347</v>
      </c>
      <c r="C10" s="2">
        <v>1.004173187271779</v>
      </c>
      <c r="D10" s="4">
        <v>1</v>
      </c>
      <c r="E10" s="5">
        <v>1.0654608096468561</v>
      </c>
      <c r="F10" s="6">
        <v>1.2383720930232558</v>
      </c>
      <c r="G10" s="5">
        <v>1</v>
      </c>
      <c r="H10" s="6">
        <v>1.1612903225806452</v>
      </c>
      <c r="I10" s="7">
        <v>1.0194931773879143</v>
      </c>
      <c r="J10" s="2">
        <v>1.6089181286549707</v>
      </c>
      <c r="K10" s="7">
        <v>1.0186011904761905</v>
      </c>
      <c r="L10" s="2">
        <v>1.1793154761904763</v>
      </c>
      <c r="M10" s="8">
        <v>0.96837606837606838</v>
      </c>
      <c r="N10" s="9">
        <v>1.3762820512820513</v>
      </c>
      <c r="O10" s="8">
        <v>1.1774193548387097</v>
      </c>
      <c r="P10" s="9">
        <v>1.0934139784946237</v>
      </c>
      <c r="Q10" s="12">
        <v>0.92682926829268297</v>
      </c>
      <c r="R10" s="13">
        <v>1.7208672086720866</v>
      </c>
      <c r="S10" s="12">
        <v>1.2277777777777779</v>
      </c>
      <c r="T10" s="13">
        <v>0.95</v>
      </c>
      <c r="U10" s="7">
        <v>0.97948717948717945</v>
      </c>
      <c r="V10" s="2">
        <v>1.3282051282051281</v>
      </c>
      <c r="W10" s="7">
        <v>0.98991935483870963</v>
      </c>
      <c r="X10" s="2">
        <v>0.97916666666666663</v>
      </c>
      <c r="Y10" s="8">
        <v>0.98567708333333337</v>
      </c>
      <c r="Z10" s="9">
        <v>1.1263020833333333</v>
      </c>
      <c r="AA10" s="8">
        <v>0.88055555555555554</v>
      </c>
      <c r="AB10" s="9">
        <v>0.98020833333333335</v>
      </c>
      <c r="AC10" s="18">
        <v>0.71324143692564745</v>
      </c>
      <c r="AD10" s="19">
        <v>0.86090225563909772</v>
      </c>
      <c r="AE10" s="18">
        <v>0.59543010752688175</v>
      </c>
      <c r="AF10" s="19">
        <v>0.93548387096774188</v>
      </c>
      <c r="AG10" s="7">
        <v>0.80492424242424243</v>
      </c>
      <c r="AH10" s="2">
        <v>1.0801242236024844</v>
      </c>
      <c r="AI10" s="7">
        <v>0.51747311827956988</v>
      </c>
      <c r="AJ10" s="2">
        <v>0.99663978494623651</v>
      </c>
      <c r="AK10" s="21">
        <v>0.81424281424281419</v>
      </c>
      <c r="AL10" s="22">
        <v>0.7943371943371943</v>
      </c>
      <c r="AM10" s="21">
        <v>0.69791666666666663</v>
      </c>
      <c r="AN10" s="22">
        <v>0.93333333333333335</v>
      </c>
      <c r="AO10" s="7">
        <v>0.76731078904991945</v>
      </c>
      <c r="AP10" s="2">
        <v>1.0739130434782609</v>
      </c>
      <c r="AQ10" s="7">
        <v>0.98252688172043012</v>
      </c>
      <c r="AR10" s="2">
        <v>0.9741263440860215</v>
      </c>
      <c r="AS10" s="23">
        <v>0.80315806878306883</v>
      </c>
      <c r="AT10" s="24">
        <v>0.94543650793650791</v>
      </c>
      <c r="AU10" s="23">
        <v>0.99444444444444446</v>
      </c>
      <c r="AV10" s="24">
        <v>1.1666666666666667</v>
      </c>
      <c r="AW10" s="30">
        <v>5.7215657311669128</v>
      </c>
      <c r="AX10" s="7">
        <v>0.88073788073788073</v>
      </c>
      <c r="AY10" s="2">
        <v>1.3889317889317889</v>
      </c>
      <c r="AZ10" s="7">
        <v>0.91388888888888886</v>
      </c>
      <c r="BA10" s="2">
        <v>1.1499999999999999</v>
      </c>
      <c r="BB10" s="28">
        <v>660</v>
      </c>
      <c r="BC10" s="29">
        <v>2.5522727272727272</v>
      </c>
      <c r="BD10" s="29">
        <v>3.2984848484848484</v>
      </c>
      <c r="BE10" s="29">
        <v>5.8507575757575756</v>
      </c>
      <c r="BF10" s="26">
        <v>0.80987654320987656</v>
      </c>
      <c r="BG10" s="27">
        <v>1.4296296296296296</v>
      </c>
      <c r="BH10" s="26">
        <v>0.95161290322580649</v>
      </c>
      <c r="BI10" s="27">
        <v>1.1451612903225807</v>
      </c>
      <c r="BJ10" s="28">
        <v>680</v>
      </c>
      <c r="BK10" s="33">
        <v>2.4882352941176471</v>
      </c>
      <c r="BL10" s="33">
        <v>3.3816176470588237</v>
      </c>
      <c r="BM10" s="33">
        <v>5.8698529411764708</v>
      </c>
      <c r="BN10" s="7">
        <v>0.93602693602693599</v>
      </c>
      <c r="BO10" s="2">
        <v>1.2378787878787878</v>
      </c>
      <c r="BP10" s="7">
        <v>1.0470430107526882</v>
      </c>
      <c r="BQ10" s="2">
        <v>1.0483870967741935</v>
      </c>
      <c r="BR10" s="28">
        <v>667</v>
      </c>
      <c r="BS10" s="29">
        <v>2.8350824587706147</v>
      </c>
      <c r="BT10" s="29">
        <v>3.0067466266866565</v>
      </c>
      <c r="BU10" s="29">
        <v>5.8418290854572712</v>
      </c>
      <c r="BV10" s="26">
        <v>0.88062442607897151</v>
      </c>
      <c r="BW10" s="27">
        <v>1.3112947658402203</v>
      </c>
      <c r="BX10" s="26">
        <v>1.0357142857142858</v>
      </c>
      <c r="BY10" s="27">
        <v>0.9464285714285714</v>
      </c>
      <c r="BZ10" s="28">
        <v>534</v>
      </c>
      <c r="CA10" s="33">
        <v>3.0992509363295881</v>
      </c>
      <c r="CB10" s="33">
        <v>3.4194756554307117</v>
      </c>
      <c r="CC10" s="33">
        <v>6.5187265917602994</v>
      </c>
      <c r="CD10" s="4">
        <v>0.94820384294068505</v>
      </c>
      <c r="CE10" s="2">
        <v>1.3934837092731829</v>
      </c>
      <c r="CF10" s="4">
        <v>1.002016129032258</v>
      </c>
      <c r="CG10" s="2">
        <v>1.032258064516129</v>
      </c>
      <c r="CH10" s="28">
        <v>682</v>
      </c>
      <c r="CI10" s="29">
        <v>2.7573313782991202</v>
      </c>
      <c r="CJ10" s="29">
        <v>3.1642228739002931</v>
      </c>
      <c r="CK10" s="29">
        <v>5.9215542521994138</v>
      </c>
      <c r="CL10" s="26">
        <v>0.93613298337707784</v>
      </c>
      <c r="CM10" s="27">
        <v>1.4750656167979002</v>
      </c>
      <c r="CN10" s="26">
        <v>0.98333333333333328</v>
      </c>
      <c r="CO10" s="27">
        <v>1.1166666666666667</v>
      </c>
      <c r="CP10" s="28">
        <v>657</v>
      </c>
      <c r="CQ10" s="33">
        <v>2.7062404870624048</v>
      </c>
      <c r="CR10" s="33">
        <v>3.3622526636225265</v>
      </c>
      <c r="CS10" s="33">
        <v>6.0684931506849313</v>
      </c>
      <c r="CT10" s="4">
        <v>0.92196776929601354</v>
      </c>
      <c r="CU10" s="36">
        <v>1.4391857506361323</v>
      </c>
      <c r="CV10" s="4">
        <v>1.0147849462365592</v>
      </c>
      <c r="CW10" s="36">
        <v>1.1290322580645162</v>
      </c>
      <c r="CX10" s="37">
        <v>679</v>
      </c>
      <c r="CY10" s="38">
        <v>2.7128129602356408</v>
      </c>
      <c r="CZ10" s="38">
        <v>3.3195876288659796</v>
      </c>
      <c r="DA10" s="38">
        <v>6.0324005891016199</v>
      </c>
      <c r="DB10" s="35">
        <v>1.0272965879265092</v>
      </c>
      <c r="DC10" s="27">
        <v>0.81692913385826771</v>
      </c>
      <c r="DD10" s="35">
        <v>0.96458333333333335</v>
      </c>
      <c r="DE10" s="27">
        <v>1.1499999999999999</v>
      </c>
      <c r="DF10" s="28">
        <v>660</v>
      </c>
      <c r="DG10" s="33">
        <v>2.5348484848484847</v>
      </c>
      <c r="DH10" s="33">
        <v>3.1409090909090911</v>
      </c>
      <c r="DI10" s="33">
        <v>5.6757575757575758</v>
      </c>
      <c r="DJ10" s="4">
        <v>1.0487562189054727</v>
      </c>
      <c r="DK10" s="2">
        <v>0.76896766169154229</v>
      </c>
      <c r="DL10" s="4">
        <v>0.9838709677419355</v>
      </c>
      <c r="DM10" s="2">
        <v>1.1774193548387097</v>
      </c>
      <c r="DN10" s="28">
        <v>681</v>
      </c>
      <c r="DO10" s="29">
        <v>2.6226138032305433</v>
      </c>
      <c r="DP10" s="29">
        <v>3.1020558002936856</v>
      </c>
      <c r="DQ10" s="29">
        <v>5.7246696035242293</v>
      </c>
      <c r="DR10" s="46">
        <v>1.0350746268656716</v>
      </c>
      <c r="DS10" s="45">
        <v>0.81840796019900497</v>
      </c>
      <c r="DT10" s="46">
        <v>0.967741935483871</v>
      </c>
      <c r="DU10" s="45">
        <v>1.1129032258064515</v>
      </c>
      <c r="DV10" s="47">
        <v>678</v>
      </c>
      <c r="DW10" s="44">
        <v>2.5962389380530975</v>
      </c>
      <c r="DX10" s="44">
        <v>3.1622418879056049</v>
      </c>
      <c r="DY10" s="44">
        <v>5.7584808259587019</v>
      </c>
      <c r="DZ10" s="52">
        <v>1.207235142118863</v>
      </c>
      <c r="EA10" s="51">
        <v>0.71996124031007747</v>
      </c>
      <c r="EB10" s="52">
        <v>1</v>
      </c>
      <c r="EC10" s="51">
        <v>1.1166666666666667</v>
      </c>
      <c r="ED10" s="55">
        <v>658</v>
      </c>
      <c r="EE10" s="50">
        <v>2.8693009118541033</v>
      </c>
      <c r="EF10" s="50">
        <v>2.9156534954407296</v>
      </c>
      <c r="EG10" s="50">
        <v>5.7849544072948325</v>
      </c>
      <c r="EH10" s="57">
        <v>0.93333333333333335</v>
      </c>
      <c r="EI10" s="53">
        <v>0.76357323232323238</v>
      </c>
      <c r="EJ10" s="57">
        <v>0.98319892473118276</v>
      </c>
      <c r="EK10" s="53">
        <v>1.1243279569892473</v>
      </c>
      <c r="EL10" s="55">
        <v>676</v>
      </c>
      <c r="EM10" s="56">
        <v>2.4489644970414202</v>
      </c>
      <c r="EN10" s="56">
        <v>3.026627218934911</v>
      </c>
      <c r="EO10" s="56">
        <v>5.4755917159763312</v>
      </c>
      <c r="EP10" s="60">
        <v>1.1137566137566137</v>
      </c>
      <c r="EQ10" s="13">
        <v>0.84755291005291</v>
      </c>
      <c r="ER10" s="60">
        <v>1.0249999999999999</v>
      </c>
      <c r="ES10" s="13">
        <v>1.2784722222222222</v>
      </c>
      <c r="ET10" s="28">
        <v>633</v>
      </c>
      <c r="EU10" s="61">
        <v>3.9849921011058451</v>
      </c>
      <c r="EV10" s="61">
        <v>3.4786729857819907</v>
      </c>
      <c r="EW10" s="61">
        <v>7.4636650868878354</v>
      </c>
      <c r="EX10" s="64">
        <v>1.1087719298245613</v>
      </c>
      <c r="EY10" s="6">
        <v>0.73590225563909772</v>
      </c>
      <c r="EZ10" s="64">
        <v>0.99932795698924726</v>
      </c>
      <c r="FA10" s="6">
        <v>1.0739247311827957</v>
      </c>
      <c r="FB10" s="65">
        <v>652</v>
      </c>
      <c r="FC10" s="66">
        <v>2.8366564417177913</v>
      </c>
      <c r="FD10" s="66">
        <v>3.0268404907975461</v>
      </c>
      <c r="FE10" s="66">
        <v>5.8634969325153374</v>
      </c>
    </row>
    <row r="11" spans="1:161" x14ac:dyDescent="0.25">
      <c r="A11" s="3" t="s">
        <v>8</v>
      </c>
      <c r="B11" s="4">
        <v>0.86737250971056257</v>
      </c>
      <c r="C11" s="2">
        <v>0.98463016330451492</v>
      </c>
      <c r="D11" s="4">
        <v>0.96057971014492749</v>
      </c>
      <c r="E11" s="5">
        <v>0.88129277566539921</v>
      </c>
      <c r="F11" s="6">
        <v>1.1500586166471278</v>
      </c>
      <c r="G11" s="5">
        <v>1.026647966339411</v>
      </c>
      <c r="H11" s="6">
        <v>0.93548387096774188</v>
      </c>
      <c r="I11" s="4">
        <v>0.85921495327102793</v>
      </c>
      <c r="J11" s="2">
        <v>1.3735255570117955</v>
      </c>
      <c r="K11" s="4">
        <v>0.9198757763975155</v>
      </c>
      <c r="L11" s="2">
        <v>1.0714285714285714</v>
      </c>
      <c r="M11" s="8">
        <v>0.72134356404635136</v>
      </c>
      <c r="N11" s="9">
        <v>1.2214846107423054</v>
      </c>
      <c r="O11" s="8">
        <v>0.95511921458625526</v>
      </c>
      <c r="P11" s="9">
        <v>0.87096774193548387</v>
      </c>
      <c r="Q11" s="12">
        <v>0.71859732579069169</v>
      </c>
      <c r="R11" s="13">
        <v>1.3796501601379652</v>
      </c>
      <c r="S11" s="12">
        <v>0.94028985507246376</v>
      </c>
      <c r="T11" s="13">
        <v>1.0318840579710145</v>
      </c>
      <c r="U11" s="7">
        <v>0.8160325661499922</v>
      </c>
      <c r="V11" s="2">
        <v>1.6352800953516091</v>
      </c>
      <c r="W11" s="7">
        <v>0.91023842917251052</v>
      </c>
      <c r="X11" s="2">
        <v>1.2580645161290323</v>
      </c>
      <c r="Y11" s="8">
        <v>0.73285226567349471</v>
      </c>
      <c r="Z11" s="9">
        <v>1.6499068901303537</v>
      </c>
      <c r="AA11" s="8">
        <v>0.86724637681159422</v>
      </c>
      <c r="AB11" s="9">
        <v>0.66666666666666663</v>
      </c>
      <c r="AC11" s="18">
        <v>0.73581560283687941</v>
      </c>
      <c r="AD11" s="19">
        <v>1.7730496453900708</v>
      </c>
      <c r="AE11" s="18">
        <v>0.82973352033660586</v>
      </c>
      <c r="AF11" s="19">
        <v>0.83941093969144465</v>
      </c>
      <c r="AG11" s="7">
        <v>0.65219350961538458</v>
      </c>
      <c r="AH11" s="2">
        <v>1.4002403846153846</v>
      </c>
      <c r="AI11" s="7">
        <v>0.7870967741935484</v>
      </c>
      <c r="AJ11" s="2">
        <v>0.5161290322580645</v>
      </c>
      <c r="AK11" s="21">
        <v>0.72435105067985162</v>
      </c>
      <c r="AL11" s="22">
        <v>1.3955500618046972</v>
      </c>
      <c r="AM11" s="21">
        <v>0.92608695652173911</v>
      </c>
      <c r="AN11" s="22">
        <v>0.51666666666666672</v>
      </c>
      <c r="AO11" s="7">
        <v>0.75789630512514894</v>
      </c>
      <c r="AP11" s="2">
        <v>1.2205005959475566</v>
      </c>
      <c r="AQ11" s="7">
        <v>0.90294530154277697</v>
      </c>
      <c r="AR11" s="2">
        <v>0.5</v>
      </c>
      <c r="AS11" s="25">
        <v>0.73874407582938384</v>
      </c>
      <c r="AT11" s="24">
        <v>1.3542654028436019</v>
      </c>
      <c r="AU11" s="25">
        <v>0.95333333333333337</v>
      </c>
      <c r="AV11" s="24">
        <v>0.45144927536231882</v>
      </c>
      <c r="AW11" s="30">
        <v>7.4996513249651322</v>
      </c>
      <c r="AX11" s="7">
        <v>0.79348169191919193</v>
      </c>
      <c r="AY11" s="2">
        <v>1.643939393939394</v>
      </c>
      <c r="AZ11" s="7">
        <v>0.85787037037037039</v>
      </c>
      <c r="BA11" s="2">
        <v>0.93333333333333335</v>
      </c>
      <c r="BB11" s="28">
        <v>750</v>
      </c>
      <c r="BC11" s="29">
        <v>5.8223333333333329</v>
      </c>
      <c r="BD11" s="29">
        <v>1.3160000000000001</v>
      </c>
      <c r="BE11" s="29">
        <v>7.1383333333333336</v>
      </c>
      <c r="BF11" s="26">
        <v>0.78005952380952381</v>
      </c>
      <c r="BG11" s="27">
        <v>1.4535714285714285</v>
      </c>
      <c r="BH11" s="26">
        <v>0.81070788530465954</v>
      </c>
      <c r="BI11" s="27">
        <v>1.1586021505376345</v>
      </c>
      <c r="BJ11" s="28">
        <v>715</v>
      </c>
      <c r="BK11" s="33">
        <v>6.1965034965034969</v>
      </c>
      <c r="BL11" s="33">
        <v>1.4566433566433565</v>
      </c>
      <c r="BM11" s="33">
        <v>7.6531468531468532</v>
      </c>
      <c r="BN11" s="7">
        <v>0.77045591787439616</v>
      </c>
      <c r="BO11" s="2">
        <v>1.5700483091787441</v>
      </c>
      <c r="BP11" s="7">
        <v>0.87455197132616491</v>
      </c>
      <c r="BQ11" s="2">
        <v>1.2365591397849462</v>
      </c>
      <c r="BR11" s="28">
        <v>753</v>
      </c>
      <c r="BS11" s="29">
        <v>5.9810756972111552</v>
      </c>
      <c r="BT11" s="29">
        <v>1.4741035856573705</v>
      </c>
      <c r="BU11" s="29">
        <v>7.4551792828685262</v>
      </c>
      <c r="BV11" s="26">
        <v>0.76646505376344087</v>
      </c>
      <c r="BW11" s="27">
        <v>1.6008064516129032</v>
      </c>
      <c r="BX11" s="26">
        <v>0.8705357142857143</v>
      </c>
      <c r="BY11" s="27">
        <v>1.0327380952380953</v>
      </c>
      <c r="BZ11" s="28">
        <v>591</v>
      </c>
      <c r="CA11" s="33">
        <v>6.8291032148900168</v>
      </c>
      <c r="CB11" s="33">
        <v>1.5947546531302876</v>
      </c>
      <c r="CC11" s="33">
        <v>8.4238578680203045</v>
      </c>
      <c r="CD11" s="4">
        <v>0.7759650735294118</v>
      </c>
      <c r="CE11" s="2">
        <v>1.7169117647058822</v>
      </c>
      <c r="CF11" s="4">
        <v>0.94646057347670254</v>
      </c>
      <c r="CG11" s="2">
        <v>1.032258064516129</v>
      </c>
      <c r="CH11" s="28">
        <v>661</v>
      </c>
      <c r="CI11" s="29">
        <v>7.0276096822995457</v>
      </c>
      <c r="CJ11" s="29">
        <v>1.640695915279879</v>
      </c>
      <c r="CK11" s="29">
        <v>8.6683055975794243</v>
      </c>
      <c r="CL11" s="26">
        <v>0.78950320512820515</v>
      </c>
      <c r="CM11" s="27">
        <v>1.6461538461538461</v>
      </c>
      <c r="CN11" s="26">
        <v>0.90289351851851851</v>
      </c>
      <c r="CO11" s="27">
        <v>1.1333333333333333</v>
      </c>
      <c r="CP11" s="28">
        <v>642</v>
      </c>
      <c r="CQ11" s="33">
        <v>6.8746105919003115</v>
      </c>
      <c r="CR11" s="33">
        <v>1.6355140186915889</v>
      </c>
      <c r="CS11" s="33">
        <v>8.5101246105919</v>
      </c>
      <c r="CT11" s="4">
        <v>0.81404320987654322</v>
      </c>
      <c r="CU11" s="36">
        <v>1.6777777777777778</v>
      </c>
      <c r="CV11" s="4">
        <v>0.84587813620071683</v>
      </c>
      <c r="CW11" s="36">
        <v>1.0940860215053763</v>
      </c>
      <c r="CX11" s="37">
        <v>742</v>
      </c>
      <c r="CY11" s="38">
        <v>6.0990566037735849</v>
      </c>
      <c r="CZ11" s="38">
        <v>1.4642857142857142</v>
      </c>
      <c r="DA11" s="38">
        <v>7.5633423180592994</v>
      </c>
      <c r="DB11" s="35">
        <v>0.7701065891472868</v>
      </c>
      <c r="DC11" s="27">
        <v>0.85658914728682167</v>
      </c>
      <c r="DD11" s="35">
        <v>0.79421296296296295</v>
      </c>
      <c r="DE11" s="27">
        <v>1.0666666666666667</v>
      </c>
      <c r="DF11" s="28"/>
      <c r="DG11" s="33" t="s">
        <v>61</v>
      </c>
      <c r="DH11" s="33" t="s">
        <v>61</v>
      </c>
      <c r="DI11" s="33" t="s">
        <v>61</v>
      </c>
      <c r="DJ11" s="4">
        <v>0.77957725060827254</v>
      </c>
      <c r="DK11" s="2">
        <v>0.78223844282238442</v>
      </c>
      <c r="DL11" s="4">
        <v>0.7773297491039427</v>
      </c>
      <c r="DM11" s="2">
        <v>2.3548387096774195</v>
      </c>
      <c r="DN11" s="28">
        <v>709</v>
      </c>
      <c r="DO11" s="29">
        <v>6.0624118476727782</v>
      </c>
      <c r="DP11" s="29">
        <v>2.1424541607898449</v>
      </c>
      <c r="DQ11" s="29">
        <v>8.2048660084626235</v>
      </c>
      <c r="DR11" s="46">
        <v>0.7151003649635036</v>
      </c>
      <c r="DS11" s="45">
        <v>0.78832116788321172</v>
      </c>
      <c r="DT11" s="46">
        <v>0.77284946236559138</v>
      </c>
      <c r="DU11" s="45">
        <v>1.2379032258064515</v>
      </c>
      <c r="DV11" s="47">
        <v>718</v>
      </c>
      <c r="DW11" s="44">
        <v>5.6772284122562677</v>
      </c>
      <c r="DX11" s="44">
        <v>1.5438718662952646</v>
      </c>
      <c r="DY11" s="44">
        <v>7.2211002785515319</v>
      </c>
      <c r="DZ11" s="52">
        <v>0.80232371794871793</v>
      </c>
      <c r="EA11" s="51">
        <v>0.64551282051282055</v>
      </c>
      <c r="EB11" s="52">
        <v>0.87662037037037033</v>
      </c>
      <c r="EC11" s="51">
        <v>1.0333333333333334</v>
      </c>
      <c r="ED11" s="55">
        <v>714</v>
      </c>
      <c r="EE11" s="50">
        <v>6.1579131652661063</v>
      </c>
      <c r="EF11" s="50">
        <v>1.2261904761904763</v>
      </c>
      <c r="EG11" s="50">
        <v>7.3841036414565826</v>
      </c>
      <c r="EH11" s="57">
        <v>0.89277882205513781</v>
      </c>
      <c r="EI11" s="53">
        <v>0.61936090225563911</v>
      </c>
      <c r="EJ11" s="57">
        <v>0.95004480286738346</v>
      </c>
      <c r="EK11" s="53">
        <v>1</v>
      </c>
      <c r="EL11" s="55">
        <v>744</v>
      </c>
      <c r="EM11" s="56">
        <v>6.680443548387097</v>
      </c>
      <c r="EN11" s="56">
        <v>1.1643145161290323</v>
      </c>
      <c r="EO11" s="56">
        <v>7.844758064516129</v>
      </c>
      <c r="EP11" s="60">
        <v>0.91432493540051685</v>
      </c>
      <c r="EQ11" s="13">
        <v>0.67958656330749356</v>
      </c>
      <c r="ER11" s="60">
        <v>0.93888888888888888</v>
      </c>
      <c r="ES11" s="13">
        <v>1.2666666666666666</v>
      </c>
      <c r="ET11" s="28">
        <v>736</v>
      </c>
      <c r="EU11" s="61">
        <v>6.6015625</v>
      </c>
      <c r="EV11" s="61">
        <v>1.3342391304347827</v>
      </c>
      <c r="EW11" s="61">
        <v>7.9358016304347823</v>
      </c>
      <c r="EX11" s="64">
        <v>0.83999693627450978</v>
      </c>
      <c r="EY11" s="6">
        <v>0.50674019607843135</v>
      </c>
      <c r="EZ11" s="64">
        <v>0.89381720430107525</v>
      </c>
      <c r="FA11" s="6">
        <v>1.1653225806451613</v>
      </c>
      <c r="FB11" s="65">
        <v>773</v>
      </c>
      <c r="FC11" s="66">
        <v>6.1277490297542041</v>
      </c>
      <c r="FD11" s="66">
        <v>1.0957309184993531</v>
      </c>
      <c r="FE11" s="66">
        <v>7.2234799482535577</v>
      </c>
    </row>
    <row r="12" spans="1:161" x14ac:dyDescent="0.25">
      <c r="A12" s="3" t="s">
        <v>9</v>
      </c>
      <c r="B12" s="4">
        <v>0.86252495009980035</v>
      </c>
      <c r="C12" s="2">
        <v>1.399390732724066</v>
      </c>
      <c r="D12" s="4">
        <v>0.96055555555555561</v>
      </c>
      <c r="E12" s="5">
        <v>0.82688172043010755</v>
      </c>
      <c r="F12" s="6">
        <v>1.1680491551459293</v>
      </c>
      <c r="G12" s="5">
        <v>1.0440860215053764</v>
      </c>
      <c r="H12" s="6">
        <v>1.3850806451612903</v>
      </c>
      <c r="I12" s="7">
        <v>0.79272486772486772</v>
      </c>
      <c r="J12" s="2">
        <v>1.1860544217687075</v>
      </c>
      <c r="K12" s="7">
        <v>0.74345238095238098</v>
      </c>
      <c r="L12" s="2">
        <v>1.2803571428571427</v>
      </c>
      <c r="M12" s="8">
        <v>0.83835125448028669</v>
      </c>
      <c r="N12" s="9">
        <v>1.1975422427035329</v>
      </c>
      <c r="O12" s="8">
        <v>0.78817204301075272</v>
      </c>
      <c r="P12" s="9">
        <v>1.3209677419354839</v>
      </c>
      <c r="Q12" s="12">
        <v>0.73753086419753089</v>
      </c>
      <c r="R12" s="13">
        <v>1.2669841269841269</v>
      </c>
      <c r="S12" s="12">
        <v>0.78333333333333333</v>
      </c>
      <c r="T12" s="13">
        <v>1.4212499999999999</v>
      </c>
      <c r="U12" s="7">
        <v>0.75567502986857804</v>
      </c>
      <c r="V12" s="2">
        <v>1.2362519201228879</v>
      </c>
      <c r="W12" s="7">
        <v>0.7846774193548387</v>
      </c>
      <c r="X12" s="2">
        <v>1.4020161290322581</v>
      </c>
      <c r="Y12" s="8">
        <v>0.72333333333333338</v>
      </c>
      <c r="Z12" s="9">
        <v>1.2241269841269842</v>
      </c>
      <c r="AA12" s="8">
        <v>1.038888888888889</v>
      </c>
      <c r="AB12" s="9">
        <v>1.0933333333333333</v>
      </c>
      <c r="AC12" s="18">
        <v>0.81660692951015534</v>
      </c>
      <c r="AD12" s="19">
        <v>1.161904761904762</v>
      </c>
      <c r="AE12" s="18">
        <v>0.82849462365591398</v>
      </c>
      <c r="AF12" s="19">
        <v>1.4701612903225807</v>
      </c>
      <c r="AG12" s="7">
        <v>0.7436081242532856</v>
      </c>
      <c r="AH12" s="2">
        <v>1.1133640552995392</v>
      </c>
      <c r="AI12" s="7">
        <v>0.75107526881720432</v>
      </c>
      <c r="AJ12" s="2">
        <v>1.1379032258064516</v>
      </c>
      <c r="AK12" s="21">
        <v>0.83086419753086416</v>
      </c>
      <c r="AL12" s="22">
        <v>0.98111111111111116</v>
      </c>
      <c r="AM12" s="21">
        <v>0.73722222222222222</v>
      </c>
      <c r="AN12" s="22">
        <v>1.3658333333333332</v>
      </c>
      <c r="AO12" s="7">
        <v>0.88984468339307043</v>
      </c>
      <c r="AP12" s="2">
        <v>1.0565284178187404</v>
      </c>
      <c r="AQ12" s="7">
        <v>0.82311827956989247</v>
      </c>
      <c r="AR12" s="2">
        <v>1.7556451612903226</v>
      </c>
      <c r="AS12" s="23">
        <v>0.82061728395061728</v>
      </c>
      <c r="AT12" s="24">
        <v>1.0041269841269842</v>
      </c>
      <c r="AU12" s="23">
        <v>0.77200000000000002</v>
      </c>
      <c r="AV12" s="24">
        <v>1.4408333333333334</v>
      </c>
      <c r="AW12" s="30">
        <v>7.2506218905472632</v>
      </c>
      <c r="AX12" s="7">
        <v>0.90172839506172842</v>
      </c>
      <c r="AY12" s="2">
        <v>1.0996825396825396</v>
      </c>
      <c r="AZ12" s="7">
        <v>0.88402777777777775</v>
      </c>
      <c r="BA12" s="2">
        <v>1.6493055555555556</v>
      </c>
      <c r="BB12" s="28">
        <v>780</v>
      </c>
      <c r="BC12" s="29">
        <v>3.180448717948718</v>
      </c>
      <c r="BD12" s="29">
        <v>3.742948717948718</v>
      </c>
      <c r="BE12" s="29">
        <v>6.9233974358974359</v>
      </c>
      <c r="BF12" s="26">
        <v>0.80549581839904416</v>
      </c>
      <c r="BG12" s="27">
        <v>1.2165898617511521</v>
      </c>
      <c r="BH12" s="26">
        <v>0.90008960573476704</v>
      </c>
      <c r="BI12" s="27">
        <v>1.5181451612903225</v>
      </c>
      <c r="BJ12" s="28">
        <v>799</v>
      </c>
      <c r="BK12" s="33">
        <v>3.3667083854818523</v>
      </c>
      <c r="BL12" s="33">
        <v>3.8917396745932415</v>
      </c>
      <c r="BM12" s="33">
        <v>7.2584480600750938</v>
      </c>
      <c r="BN12" s="7">
        <v>0.78566308243727601</v>
      </c>
      <c r="BO12" s="2">
        <v>1.1539170506912442</v>
      </c>
      <c r="BP12" s="7">
        <v>0.78136200716845883</v>
      </c>
      <c r="BQ12" s="2">
        <v>1.6713709677419355</v>
      </c>
      <c r="BR12" s="28">
        <v>801</v>
      </c>
      <c r="BS12" s="29">
        <v>3.1410736579275906</v>
      </c>
      <c r="BT12" s="29">
        <v>3.8970037453183521</v>
      </c>
      <c r="BU12" s="29">
        <v>7.0380774032459428</v>
      </c>
      <c r="BV12" s="26">
        <v>0.80502645502645498</v>
      </c>
      <c r="BW12" s="27">
        <v>1.1804421768707483</v>
      </c>
      <c r="BX12" s="26">
        <v>0.83184523809523814</v>
      </c>
      <c r="BY12" s="27">
        <v>1.6242559523809523</v>
      </c>
      <c r="BZ12" s="28">
        <v>726</v>
      </c>
      <c r="CA12" s="33">
        <v>3.2506887052341598</v>
      </c>
      <c r="CB12" s="33">
        <v>3.8935950413223139</v>
      </c>
      <c r="CC12" s="33">
        <v>7.1442837465564741</v>
      </c>
      <c r="CD12" s="4">
        <v>0.78805256869772999</v>
      </c>
      <c r="CE12" s="2">
        <v>1.2076804915514594</v>
      </c>
      <c r="CF12" s="4">
        <v>0.84139784946236562</v>
      </c>
      <c r="CG12" s="2">
        <v>1.5954301075268817</v>
      </c>
      <c r="CH12" s="28">
        <v>794</v>
      </c>
      <c r="CI12" s="29">
        <v>3.2594458438287153</v>
      </c>
      <c r="CJ12" s="29">
        <v>3.9704030226700251</v>
      </c>
      <c r="CK12" s="29">
        <v>7.2298488664987408</v>
      </c>
      <c r="CL12" s="26">
        <v>0.86092214663643241</v>
      </c>
      <c r="CM12" s="27">
        <v>1.4398445092322643</v>
      </c>
      <c r="CN12" s="26">
        <v>0.72175925925925921</v>
      </c>
      <c r="CO12" s="27">
        <v>1.5666666666666667</v>
      </c>
      <c r="CP12" s="28">
        <v>771</v>
      </c>
      <c r="CQ12" s="33">
        <v>2.8576523994811933</v>
      </c>
      <c r="CR12" s="33">
        <v>3.8651102464332037</v>
      </c>
      <c r="CS12" s="33">
        <v>6.722762645914397</v>
      </c>
      <c r="CT12" s="4">
        <v>1.0689594356261023</v>
      </c>
      <c r="CU12" s="36">
        <v>1.6226757369614513</v>
      </c>
      <c r="CV12" s="4">
        <v>0.79480286738351258</v>
      </c>
      <c r="CW12" s="36">
        <v>1.6774193548387097</v>
      </c>
      <c r="CX12" s="37">
        <v>775</v>
      </c>
      <c r="CY12" s="38">
        <v>3.0996774193548386</v>
      </c>
      <c r="CZ12" s="38">
        <v>3.9187096774193551</v>
      </c>
      <c r="DA12" s="38">
        <v>7.0183870967741937</v>
      </c>
      <c r="DB12" s="35">
        <v>0.91640211640211644</v>
      </c>
      <c r="DC12" s="27">
        <v>1.6671201814058958</v>
      </c>
      <c r="DD12" s="35">
        <v>0.71111111111111114</v>
      </c>
      <c r="DE12" s="27">
        <v>1.8333333333333333</v>
      </c>
      <c r="DF12" s="28">
        <v>782</v>
      </c>
      <c r="DG12" s="33">
        <v>2.6432225063938617</v>
      </c>
      <c r="DH12" s="33">
        <v>4.038363171355499</v>
      </c>
      <c r="DI12" s="33">
        <v>6.6815856777493607</v>
      </c>
      <c r="DJ12" s="4">
        <v>0.71724137931034482</v>
      </c>
      <c r="DK12" s="2">
        <v>1.4144499178981937</v>
      </c>
      <c r="DL12" s="4">
        <v>0.62948028673835121</v>
      </c>
      <c r="DM12" s="2">
        <v>2.0309139784946235</v>
      </c>
      <c r="DN12" s="28">
        <v>799</v>
      </c>
      <c r="DO12" s="29">
        <v>2.6364205256570714</v>
      </c>
      <c r="DP12" s="29">
        <v>4.5863579474342933</v>
      </c>
      <c r="DQ12" s="29">
        <v>7.2227784730913642</v>
      </c>
      <c r="DR12" s="46">
        <v>0.71111111111111114</v>
      </c>
      <c r="DS12" s="45">
        <v>1.3855500821018063</v>
      </c>
      <c r="DT12" s="46">
        <v>0.63351254480286734</v>
      </c>
      <c r="DU12" s="49">
        <v>2.274193548387097</v>
      </c>
      <c r="DV12" s="47">
        <v>792</v>
      </c>
      <c r="DW12" s="44">
        <v>2.6502525252525251</v>
      </c>
      <c r="DX12" s="44">
        <v>4.799873737373737</v>
      </c>
      <c r="DY12" s="44">
        <v>7.450126262626263</v>
      </c>
      <c r="DZ12" s="52">
        <v>0.6707218167072182</v>
      </c>
      <c r="EA12" s="51">
        <v>1.2201946472019465</v>
      </c>
      <c r="EB12" s="52">
        <v>0.75509259259259254</v>
      </c>
      <c r="EC12" s="51">
        <v>1.9055555555555554</v>
      </c>
      <c r="ED12" s="55">
        <v>777</v>
      </c>
      <c r="EE12" s="50">
        <v>2.6460746460746463</v>
      </c>
      <c r="EF12" s="50">
        <v>4.0247747747747749</v>
      </c>
      <c r="EG12" s="50">
        <v>6.6708494208494207</v>
      </c>
      <c r="EH12" s="57">
        <v>0.70642320642320644</v>
      </c>
      <c r="EI12" s="53">
        <v>1.3148518148518149</v>
      </c>
      <c r="EJ12" s="57">
        <v>0.71594982078853042</v>
      </c>
      <c r="EK12" s="53">
        <v>2.1028225806451615</v>
      </c>
      <c r="EL12" s="55">
        <v>793</v>
      </c>
      <c r="EM12" s="56">
        <v>2.7273013871374525</v>
      </c>
      <c r="EN12" s="56">
        <v>4.4624842370744009</v>
      </c>
      <c r="EO12" s="56">
        <v>7.1897856242118534</v>
      </c>
      <c r="EP12" s="60">
        <v>0.76978417266187049</v>
      </c>
      <c r="EQ12" s="13">
        <v>1.2547105173004454</v>
      </c>
      <c r="ER12" s="60">
        <v>0.76435185185185184</v>
      </c>
      <c r="ES12" s="13">
        <v>2.1197916666666665</v>
      </c>
      <c r="ET12" s="28">
        <v>776</v>
      </c>
      <c r="EU12" s="61">
        <v>2.9252577319587627</v>
      </c>
      <c r="EV12" s="61">
        <v>4.3266752577319592</v>
      </c>
      <c r="EW12" s="61">
        <v>7.2519329896907214</v>
      </c>
      <c r="EX12" s="64">
        <v>0.78234220135628585</v>
      </c>
      <c r="EY12" s="6">
        <v>1.1852783366867874</v>
      </c>
      <c r="EZ12" s="64">
        <v>0.75134408602150538</v>
      </c>
      <c r="FA12" s="6">
        <v>2.0719086021505375</v>
      </c>
      <c r="FB12" s="65">
        <v>789</v>
      </c>
      <c r="FC12" s="66">
        <v>2.9635614702154625</v>
      </c>
      <c r="FD12" s="66">
        <v>4.1935994930291507</v>
      </c>
      <c r="FE12" s="66">
        <v>7.1571609632446131</v>
      </c>
    </row>
    <row r="13" spans="1:161" ht="25.5" x14ac:dyDescent="0.25">
      <c r="A13" s="3" t="s">
        <v>10</v>
      </c>
      <c r="B13" s="4">
        <v>0.89310344827586208</v>
      </c>
      <c r="C13" s="2">
        <v>0.89425287356321836</v>
      </c>
      <c r="D13" s="4">
        <v>0.96666666666666667</v>
      </c>
      <c r="E13" s="5">
        <v>0.8845560696188588</v>
      </c>
      <c r="F13" s="6">
        <v>0.94954835866931042</v>
      </c>
      <c r="G13" s="5">
        <v>1</v>
      </c>
      <c r="H13" s="6">
        <v>0.93709677419354842</v>
      </c>
      <c r="I13" s="7">
        <v>0.86233660130718959</v>
      </c>
      <c r="J13" s="2">
        <v>1.1666666666666667</v>
      </c>
      <c r="K13" s="7">
        <v>0.98750000000000004</v>
      </c>
      <c r="L13" s="2">
        <v>0.97142857142857142</v>
      </c>
      <c r="M13" s="8">
        <v>0.89203703703703707</v>
      </c>
      <c r="N13" s="9">
        <v>0.76444444444444448</v>
      </c>
      <c r="O13" s="8">
        <v>1.0048387096774194</v>
      </c>
      <c r="P13" s="9">
        <v>0.9975806451612903</v>
      </c>
      <c r="Q13" s="12">
        <v>0.88736158839251622</v>
      </c>
      <c r="R13" s="13">
        <v>0.95990836197021767</v>
      </c>
      <c r="S13" s="12">
        <v>1.0049999999999999</v>
      </c>
      <c r="T13" s="13">
        <v>0.97</v>
      </c>
      <c r="U13" s="7">
        <v>0.90011037527593818</v>
      </c>
      <c r="V13" s="2">
        <v>1.0220750551876379</v>
      </c>
      <c r="W13" s="7">
        <v>0.97499999999999998</v>
      </c>
      <c r="X13" s="2">
        <v>0.92661290322580647</v>
      </c>
      <c r="Y13" s="8">
        <v>0.92865296803652964</v>
      </c>
      <c r="Z13" s="9">
        <v>0.94292237442922378</v>
      </c>
      <c r="AA13" s="8">
        <v>0.96666666666666667</v>
      </c>
      <c r="AB13" s="9">
        <v>0.97750000000000004</v>
      </c>
      <c r="AC13" s="18">
        <v>0.8910891089108911</v>
      </c>
      <c r="AD13" s="19">
        <v>1.0011001100110011</v>
      </c>
      <c r="AE13" s="18">
        <v>0.98951612903225805</v>
      </c>
      <c r="AF13" s="19">
        <v>0.9306451612903226</v>
      </c>
      <c r="AG13" s="7">
        <v>0.83938596491228068</v>
      </c>
      <c r="AH13" s="2">
        <v>1.125</v>
      </c>
      <c r="AI13" s="7">
        <v>0.99919354838709673</v>
      </c>
      <c r="AJ13" s="2">
        <v>0.97338709677419355</v>
      </c>
      <c r="AK13" s="21">
        <v>0.83848797250859108</v>
      </c>
      <c r="AL13" s="22">
        <v>0.99427262313860254</v>
      </c>
      <c r="AM13" s="21">
        <v>1.0166666666666666</v>
      </c>
      <c r="AN13" s="22">
        <v>0.76333333333333331</v>
      </c>
      <c r="AO13" s="7">
        <v>0.9353070175438597</v>
      </c>
      <c r="AP13" s="2">
        <v>1.0997807017543859</v>
      </c>
      <c r="AQ13" s="7">
        <v>1</v>
      </c>
      <c r="AR13" s="2">
        <v>0.91854838709677422</v>
      </c>
      <c r="AS13" s="23">
        <v>0.9177927927927928</v>
      </c>
      <c r="AT13" s="24">
        <v>1.0968468468468469</v>
      </c>
      <c r="AU13" s="23">
        <v>0.98666666666666669</v>
      </c>
      <c r="AV13" s="24">
        <v>1.0066666666666666</v>
      </c>
      <c r="AW13" s="30">
        <v>10.88111111111111</v>
      </c>
      <c r="AX13" s="7">
        <v>0.90096618357487923</v>
      </c>
      <c r="AY13" s="2">
        <v>1.2481481481481482</v>
      </c>
      <c r="AZ13" s="7">
        <v>0.99791666666666667</v>
      </c>
      <c r="BA13" s="2">
        <v>0.97916666666666663</v>
      </c>
      <c r="BB13" s="28">
        <v>224</v>
      </c>
      <c r="BC13" s="29">
        <v>8.203125</v>
      </c>
      <c r="BD13" s="29">
        <v>2.3258928571428572</v>
      </c>
      <c r="BE13" s="29">
        <v>10.529017857142858</v>
      </c>
      <c r="BF13" s="26">
        <v>0.89237320944638021</v>
      </c>
      <c r="BG13" s="27">
        <v>1.4803418803418804</v>
      </c>
      <c r="BH13" s="26">
        <v>1.0013440860215055</v>
      </c>
      <c r="BI13" s="27">
        <v>0.96639784946236562</v>
      </c>
      <c r="BJ13" s="28">
        <v>221</v>
      </c>
      <c r="BK13" s="33">
        <v>8.5859728506787327</v>
      </c>
      <c r="BL13" s="33">
        <v>2.6063348416289593</v>
      </c>
      <c r="BM13" s="33">
        <v>11.192307692307692</v>
      </c>
      <c r="BN13" s="7">
        <v>0.88946759259259256</v>
      </c>
      <c r="BO13" s="2">
        <v>0.86111111111111116</v>
      </c>
      <c r="BP13" s="7">
        <v>0.98286290322580649</v>
      </c>
      <c r="BQ13" s="2">
        <v>0.95564516129032262</v>
      </c>
      <c r="BR13" s="28">
        <v>233</v>
      </c>
      <c r="BS13" s="29">
        <v>8.0858369098712455</v>
      </c>
      <c r="BT13" s="29">
        <v>2.3240343347639487</v>
      </c>
      <c r="BU13" s="29">
        <v>10.409871244635193</v>
      </c>
      <c r="BV13" s="26">
        <v>0.89982839982839979</v>
      </c>
      <c r="BW13" s="27">
        <v>0.72493573264781486</v>
      </c>
      <c r="BX13" s="26">
        <v>0.9799107142857143</v>
      </c>
      <c r="BY13" s="27">
        <v>0.9642857142857143</v>
      </c>
      <c r="BZ13" s="28">
        <v>212</v>
      </c>
      <c r="CA13" s="33">
        <v>8.0530660377358494</v>
      </c>
      <c r="CB13" s="33">
        <v>2.1933962264150941</v>
      </c>
      <c r="CC13" s="33">
        <v>10.246462264150944</v>
      </c>
      <c r="CD13" s="4">
        <v>0.8350574712643678</v>
      </c>
      <c r="CE13" s="2">
        <v>1.1172413793103448</v>
      </c>
      <c r="CF13" s="4">
        <v>0.99932795698924726</v>
      </c>
      <c r="CG13" s="2">
        <v>0.99865591397849462</v>
      </c>
      <c r="CH13" s="28">
        <v>222</v>
      </c>
      <c r="CI13" s="29">
        <v>8.2578828828828836</v>
      </c>
      <c r="CJ13" s="29">
        <v>2.7680180180180178</v>
      </c>
      <c r="CK13" s="29">
        <v>11.025900900900901</v>
      </c>
      <c r="CL13" s="26">
        <v>0.81688728439630964</v>
      </c>
      <c r="CM13" s="27">
        <v>0.55354993983152823</v>
      </c>
      <c r="CN13" s="26">
        <v>0.98090277777777779</v>
      </c>
      <c r="CO13" s="27">
        <v>0.97777777777777775</v>
      </c>
      <c r="CP13" s="28">
        <v>230</v>
      </c>
      <c r="CQ13" s="33">
        <v>7.4978260869565219</v>
      </c>
      <c r="CR13" s="33">
        <v>2.5304347826086957</v>
      </c>
      <c r="CS13" s="33">
        <v>10.028260869565218</v>
      </c>
      <c r="CT13" s="4">
        <v>0.80613026819923372</v>
      </c>
      <c r="CU13" s="36">
        <v>0.55977011494252871</v>
      </c>
      <c r="CV13" s="4">
        <v>1</v>
      </c>
      <c r="CW13" s="36">
        <v>0.92473118279569888</v>
      </c>
      <c r="CX13" s="37">
        <v>225</v>
      </c>
      <c r="CY13" s="38">
        <v>7.9822222222222221</v>
      </c>
      <c r="CZ13" s="38">
        <v>2.6111111111111112</v>
      </c>
      <c r="DA13" s="38">
        <v>10.593333333333334</v>
      </c>
      <c r="DB13" s="35">
        <v>0.81796690307328601</v>
      </c>
      <c r="DC13" s="27">
        <v>0.47754137115839246</v>
      </c>
      <c r="DD13" s="35">
        <v>1</v>
      </c>
      <c r="DE13" s="27">
        <v>0.93333333333333335</v>
      </c>
      <c r="DF13" s="28">
        <v>192</v>
      </c>
      <c r="DG13" s="33">
        <v>9.15625</v>
      </c>
      <c r="DH13" s="33">
        <v>2.8020833333333335</v>
      </c>
      <c r="DI13" s="33">
        <v>11.958333333333334</v>
      </c>
      <c r="DJ13" s="4">
        <v>0.74228395061728392</v>
      </c>
      <c r="DK13" s="2">
        <v>0.74247685185185186</v>
      </c>
      <c r="DL13" s="4">
        <v>0.96370967741935487</v>
      </c>
      <c r="DM13" s="2">
        <v>1</v>
      </c>
      <c r="DN13" s="28">
        <v>214</v>
      </c>
      <c r="DO13" s="29">
        <v>7.8457943925233646</v>
      </c>
      <c r="DP13" s="29">
        <v>3.2371495327102804</v>
      </c>
      <c r="DQ13" s="29">
        <v>11.082943925233645</v>
      </c>
      <c r="DR13" s="46">
        <v>0.74</v>
      </c>
      <c r="DS13" s="45">
        <v>0.68881118881118886</v>
      </c>
      <c r="DT13" s="46">
        <v>0.98319892473118276</v>
      </c>
      <c r="DU13" s="45">
        <v>1.0470430107526882</v>
      </c>
      <c r="DV13" s="47">
        <v>218</v>
      </c>
      <c r="DW13" s="44">
        <v>6.3451834862385317</v>
      </c>
      <c r="DX13" s="44">
        <v>3.1422018348623855</v>
      </c>
      <c r="DY13" s="44">
        <v>9.487385321100918</v>
      </c>
      <c r="DZ13" s="52">
        <v>0.75674603174603172</v>
      </c>
      <c r="EA13" s="51">
        <v>0.72261904761904761</v>
      </c>
      <c r="EB13" s="52">
        <v>0.9819444444444444</v>
      </c>
      <c r="EC13" s="51">
        <v>1.023611111111111</v>
      </c>
      <c r="ED13" s="55">
        <v>225</v>
      </c>
      <c r="EE13" s="50">
        <v>7.38</v>
      </c>
      <c r="EF13" s="50">
        <v>2.9866666666666668</v>
      </c>
      <c r="EG13" s="50">
        <v>10.366666666666667</v>
      </c>
      <c r="EH13" s="57">
        <v>0.70794753086419748</v>
      </c>
      <c r="EI13" s="53">
        <v>0.70486111111111116</v>
      </c>
      <c r="EJ13" s="57">
        <v>1.0006720430107527</v>
      </c>
      <c r="EK13" s="53">
        <v>1</v>
      </c>
      <c r="EL13" s="55">
        <v>222</v>
      </c>
      <c r="EM13" s="56">
        <v>7.4864864864864868</v>
      </c>
      <c r="EN13" s="56">
        <v>3.0472972972972974</v>
      </c>
      <c r="EO13" s="56">
        <v>10.533783783783784</v>
      </c>
      <c r="EP13" s="60">
        <v>0.72946859903381644</v>
      </c>
      <c r="EQ13" s="13">
        <v>0.73490338164251212</v>
      </c>
      <c r="ER13" s="60">
        <v>1.0013888888888889</v>
      </c>
      <c r="ES13" s="13">
        <v>0.99861111111111112</v>
      </c>
      <c r="ET13" s="28">
        <v>219</v>
      </c>
      <c r="EU13" s="61">
        <v>7.4292237442922371</v>
      </c>
      <c r="EV13" s="61">
        <v>3.0308219178082192</v>
      </c>
      <c r="EW13" s="61">
        <v>10.460045662100457</v>
      </c>
      <c r="EX13" s="64">
        <v>0.75651340996168581</v>
      </c>
      <c r="EY13" s="6">
        <v>0.65632183908045982</v>
      </c>
      <c r="EZ13" s="64">
        <v>0.99831989247311825</v>
      </c>
      <c r="FA13" s="6">
        <v>0.94758064516129037</v>
      </c>
      <c r="FB13" s="65">
        <v>226</v>
      </c>
      <c r="FC13" s="66">
        <v>7.6548672566371678</v>
      </c>
      <c r="FD13" s="66">
        <v>2.8230088495575223</v>
      </c>
      <c r="FE13" s="66">
        <v>10.477876106194691</v>
      </c>
    </row>
    <row r="14" spans="1:161" ht="25.5" x14ac:dyDescent="0.25">
      <c r="A14" s="34" t="s">
        <v>58</v>
      </c>
      <c r="B14" s="4">
        <v>0.97108155002891849</v>
      </c>
      <c r="C14" s="2">
        <v>1.1190883190883192</v>
      </c>
      <c r="D14" s="4">
        <v>0.96458333333333335</v>
      </c>
      <c r="E14" s="5">
        <v>0.99170308442586608</v>
      </c>
      <c r="F14" s="6">
        <v>1.0426795026073004</v>
      </c>
      <c r="G14" s="5">
        <v>0.97625448028673834</v>
      </c>
      <c r="H14" s="6">
        <v>1.2173387096774193</v>
      </c>
      <c r="I14" s="7">
        <v>0.96982456140350881</v>
      </c>
      <c r="J14" s="2">
        <v>1.0881777777777777</v>
      </c>
      <c r="K14" s="7">
        <v>0.92559523809523814</v>
      </c>
      <c r="L14" s="2">
        <v>1.2654761904761904</v>
      </c>
      <c r="M14" s="8">
        <v>1.0053394355453853</v>
      </c>
      <c r="N14" s="9">
        <v>1.0714975845410628</v>
      </c>
      <c r="O14" s="8">
        <v>0.96370967741935487</v>
      </c>
      <c r="P14" s="9">
        <v>1.3069892473118279</v>
      </c>
      <c r="Q14" s="12">
        <v>0.99775755177417225</v>
      </c>
      <c r="R14" s="13">
        <v>1.0802840434419381</v>
      </c>
      <c r="S14" s="12">
        <v>0.95787037037037037</v>
      </c>
      <c r="T14" s="13">
        <v>1.1116666666666666</v>
      </c>
      <c r="U14" s="7">
        <v>0.90022718667171531</v>
      </c>
      <c r="V14" s="2">
        <v>1.1569144684252597</v>
      </c>
      <c r="W14" s="7">
        <v>0.87836021505376349</v>
      </c>
      <c r="X14" s="2">
        <v>1.2552419354838709</v>
      </c>
      <c r="Y14" s="8">
        <v>0.89159465828750983</v>
      </c>
      <c r="Z14" s="9">
        <v>1.036898839137645</v>
      </c>
      <c r="AA14" s="8">
        <v>0.93321759259259263</v>
      </c>
      <c r="AB14" s="9">
        <v>1.2034722222222223</v>
      </c>
      <c r="AC14" s="18">
        <v>0.88779502713618574</v>
      </c>
      <c r="AD14" s="19">
        <v>1.0055955235811351</v>
      </c>
      <c r="AE14" s="18">
        <v>0.90591397849462363</v>
      </c>
      <c r="AF14" s="19">
        <v>1.1056451612903226</v>
      </c>
      <c r="AG14" s="7">
        <v>0.89813036240235622</v>
      </c>
      <c r="AH14" s="2">
        <v>1.0097323600973236</v>
      </c>
      <c r="AI14" s="7">
        <v>0.89292114695340496</v>
      </c>
      <c r="AJ14" s="2">
        <v>1.1400537634408603</v>
      </c>
      <c r="AK14" s="21">
        <v>0.92948717948717952</v>
      </c>
      <c r="AL14" s="22">
        <v>1.0617948717948718</v>
      </c>
      <c r="AM14" s="21">
        <v>0.9394675925925926</v>
      </c>
      <c r="AN14" s="22">
        <v>1.1097222222222223</v>
      </c>
      <c r="AO14" s="7">
        <v>0.85468266253869973</v>
      </c>
      <c r="AP14" s="2">
        <v>1.0633986928104575</v>
      </c>
      <c r="AQ14" s="7">
        <v>0.92260304659498205</v>
      </c>
      <c r="AR14" s="2">
        <v>1.1448924731182795</v>
      </c>
      <c r="AS14" s="23">
        <v>0.89308798311568394</v>
      </c>
      <c r="AT14" s="24">
        <v>1.0512949039264829</v>
      </c>
      <c r="AU14" s="23">
        <v>0.96944444444444444</v>
      </c>
      <c r="AV14" s="24">
        <v>1.1588888888888889</v>
      </c>
      <c r="AW14" s="30">
        <v>6.7742504409171076</v>
      </c>
      <c r="AX14" s="7">
        <v>0.94386792452830193</v>
      </c>
      <c r="AY14" s="2">
        <v>1.0923829489867225</v>
      </c>
      <c r="AZ14" s="7">
        <v>1.0451388888888888</v>
      </c>
      <c r="BA14" s="2">
        <v>0.99907407407407411</v>
      </c>
      <c r="BB14" s="28">
        <v>830</v>
      </c>
      <c r="BC14" s="29">
        <v>2.7147590361445784</v>
      </c>
      <c r="BD14" s="29">
        <v>3.6542168674698794</v>
      </c>
      <c r="BE14" s="29">
        <v>6.3689759036144578</v>
      </c>
      <c r="BF14" s="26">
        <v>0.94905717761557173</v>
      </c>
      <c r="BG14" s="27">
        <v>1.0502838605028386</v>
      </c>
      <c r="BH14" s="26">
        <v>1.0772849462365592</v>
      </c>
      <c r="BI14" s="27">
        <v>1.043010752688172</v>
      </c>
      <c r="BJ14" s="28">
        <v>819</v>
      </c>
      <c r="BK14" s="33">
        <v>2.8836996336996337</v>
      </c>
      <c r="BL14" s="33">
        <v>3.7930402930402929</v>
      </c>
      <c r="BM14" s="33">
        <v>6.676739926739927</v>
      </c>
      <c r="BN14" s="7">
        <v>0.95483576642335766</v>
      </c>
      <c r="BO14" s="2">
        <v>1.0419032170856988</v>
      </c>
      <c r="BP14" s="7">
        <v>1.0134408602150538</v>
      </c>
      <c r="BQ14" s="2">
        <v>1.1299283154121864</v>
      </c>
      <c r="BR14" s="28">
        <v>860</v>
      </c>
      <c r="BS14" s="29">
        <v>2.70203488372093</v>
      </c>
      <c r="BT14" s="29">
        <v>3.7069767441860466</v>
      </c>
      <c r="BU14" s="29">
        <v>6.4090116279069766</v>
      </c>
      <c r="BV14" s="26">
        <v>1.0536924119241193</v>
      </c>
      <c r="BW14" s="27">
        <v>1.0298102981029811</v>
      </c>
      <c r="BX14" s="26">
        <v>1.0334821428571428</v>
      </c>
      <c r="BY14" s="27">
        <v>1.1438492063492063</v>
      </c>
      <c r="BZ14" s="28">
        <v>775</v>
      </c>
      <c r="CA14" s="33">
        <v>2.9029032258064515</v>
      </c>
      <c r="CB14" s="33">
        <v>3.6941935483870969</v>
      </c>
      <c r="CC14" s="33">
        <v>6.597096774193548</v>
      </c>
      <c r="CD14" s="4">
        <v>0.98038321167883213</v>
      </c>
      <c r="CE14" s="2">
        <v>1.0329818869964855</v>
      </c>
      <c r="CF14" s="4">
        <v>1.0618279569892473</v>
      </c>
      <c r="CG14" s="2">
        <v>1.1290322580645162</v>
      </c>
      <c r="CH14" s="28">
        <v>849</v>
      </c>
      <c r="CI14" s="29">
        <v>2.8289163722025914</v>
      </c>
      <c r="CJ14" s="29">
        <v>3.7343934040047113</v>
      </c>
      <c r="CK14" s="29">
        <v>6.5633097762073023</v>
      </c>
      <c r="CL14" s="26">
        <v>0.9180979643765903</v>
      </c>
      <c r="CM14" s="27">
        <v>0.96381113938365848</v>
      </c>
      <c r="CN14" s="26">
        <v>0.87777777777777777</v>
      </c>
      <c r="CO14" s="27">
        <v>0.7587962962962963</v>
      </c>
      <c r="CP14" s="28">
        <v>819</v>
      </c>
      <c r="CQ14" s="33">
        <v>2.9197191697191696</v>
      </c>
      <c r="CR14" s="33">
        <v>3.081807081807082</v>
      </c>
      <c r="CS14" s="33">
        <v>6.0015262515262515</v>
      </c>
      <c r="CT14" s="4">
        <v>0.86107819905213268</v>
      </c>
      <c r="CU14" s="36">
        <v>0.93725019984012792</v>
      </c>
      <c r="CV14" s="4">
        <v>0.86738351254480284</v>
      </c>
      <c r="CW14" s="36">
        <v>1.1137992831541219</v>
      </c>
      <c r="CX14" s="37">
        <v>834</v>
      </c>
      <c r="CY14" s="38">
        <v>2.9034772182254196</v>
      </c>
      <c r="CZ14" s="38">
        <v>3.599220623501199</v>
      </c>
      <c r="DA14" s="38">
        <v>6.5026978417266186</v>
      </c>
      <c r="DB14" s="35">
        <v>0.82801094890510951</v>
      </c>
      <c r="DC14" s="27">
        <v>0.99053798323871312</v>
      </c>
      <c r="DD14" s="35">
        <v>0.874537037037037</v>
      </c>
      <c r="DE14" s="27">
        <v>1.0662037037037038</v>
      </c>
      <c r="DF14" s="28">
        <v>801</v>
      </c>
      <c r="DG14" s="33">
        <v>2.8785892634207242</v>
      </c>
      <c r="DH14" s="33">
        <v>3.7247191011235956</v>
      </c>
      <c r="DI14" s="33">
        <v>6.6033083645443194</v>
      </c>
      <c r="DJ14" s="4">
        <v>0.84948671497584538</v>
      </c>
      <c r="DK14" s="2">
        <v>1.0517981749865808</v>
      </c>
      <c r="DL14" s="4">
        <v>0.77822580645161288</v>
      </c>
      <c r="DM14" s="2">
        <v>1.1505376344086022</v>
      </c>
      <c r="DN14" s="28">
        <v>812</v>
      </c>
      <c r="DO14" s="29">
        <v>2.8020320197044337</v>
      </c>
      <c r="DP14" s="29">
        <v>3.9944581280788176</v>
      </c>
      <c r="DQ14" s="29">
        <v>6.7964901477832509</v>
      </c>
      <c r="DR14" s="46">
        <v>0.83514492753623193</v>
      </c>
      <c r="DS14" s="45">
        <v>1.0359634997316156</v>
      </c>
      <c r="DT14" s="48">
        <v>0.66621863799283154</v>
      </c>
      <c r="DU14" s="45">
        <v>1.2365591397849462</v>
      </c>
      <c r="DV14" s="47">
        <v>720</v>
      </c>
      <c r="DW14" s="44">
        <v>2.9534722222222221</v>
      </c>
      <c r="DX14" s="44">
        <v>4.5972222222222223</v>
      </c>
      <c r="DY14" s="44">
        <v>7.5506944444444448</v>
      </c>
      <c r="DZ14" s="52">
        <v>0.88005514705882348</v>
      </c>
      <c r="EA14" s="51">
        <v>0.98706427015250542</v>
      </c>
      <c r="EB14" s="52">
        <v>0.78263888888888888</v>
      </c>
      <c r="EC14" s="51">
        <v>1.0856481481481481</v>
      </c>
      <c r="ED14" s="55">
        <v>818</v>
      </c>
      <c r="EE14" s="50">
        <v>2.7891198044009782</v>
      </c>
      <c r="EF14" s="50">
        <v>3.6488386308068459</v>
      </c>
      <c r="EG14" s="50">
        <v>6.4379584352078236</v>
      </c>
      <c r="EH14" s="57">
        <v>0.90347721822541971</v>
      </c>
      <c r="EI14" s="53">
        <v>1.0053290700772715</v>
      </c>
      <c r="EJ14" s="57">
        <v>0.87634408602150538</v>
      </c>
      <c r="EK14" s="53">
        <v>1.1178315412186379</v>
      </c>
      <c r="EL14" s="55">
        <v>780</v>
      </c>
      <c r="EM14" s="56">
        <v>3.1858974358974357</v>
      </c>
      <c r="EN14" s="56">
        <v>4.0179487179487179</v>
      </c>
      <c r="EO14" s="56">
        <v>7.203846153846154</v>
      </c>
      <c r="EP14" s="60">
        <v>1.1194760101010102</v>
      </c>
      <c r="EQ14" s="13">
        <v>1.0631313131313131</v>
      </c>
      <c r="ER14" s="60">
        <v>0.86481481481481481</v>
      </c>
      <c r="ES14" s="13">
        <v>1.1773148148148149</v>
      </c>
      <c r="ET14" s="28">
        <v>815</v>
      </c>
      <c r="EU14" s="61">
        <v>3.3217791411042943</v>
      </c>
      <c r="EV14" s="61">
        <v>3.8846625766871168</v>
      </c>
      <c r="EW14" s="61">
        <v>7.2064417177914111</v>
      </c>
      <c r="EX14" s="64">
        <v>0.93962895377128952</v>
      </c>
      <c r="EY14" s="6">
        <v>1.0635306839686403</v>
      </c>
      <c r="EZ14" s="64">
        <v>0.83602150537634412</v>
      </c>
      <c r="FA14" s="6">
        <v>1.1214157706093191</v>
      </c>
      <c r="FB14" s="65">
        <v>779</v>
      </c>
      <c r="FC14" s="66">
        <v>3.1806803594351734</v>
      </c>
      <c r="FD14" s="66">
        <v>4.1315789473684212</v>
      </c>
      <c r="FE14" s="66">
        <v>7.3122593068035941</v>
      </c>
    </row>
    <row r="15" spans="1:161" x14ac:dyDescent="0.25">
      <c r="A15" s="3" t="s">
        <v>11</v>
      </c>
      <c r="B15" s="4">
        <v>1.019110275689223</v>
      </c>
      <c r="C15" s="2">
        <v>0.7617481203007519</v>
      </c>
      <c r="D15" s="4">
        <v>0.98055555555555551</v>
      </c>
      <c r="E15" s="5">
        <v>0.853966070609812</v>
      </c>
      <c r="F15" s="6">
        <v>0.82788858321870706</v>
      </c>
      <c r="G15" s="5">
        <v>0.97</v>
      </c>
      <c r="H15" s="6">
        <v>0.96863799283154117</v>
      </c>
      <c r="I15" s="7">
        <v>0.74612403100775193</v>
      </c>
      <c r="J15" s="2">
        <v>0.92344961240310075</v>
      </c>
      <c r="K15" s="7">
        <v>1.1235119047619047</v>
      </c>
      <c r="L15" s="2">
        <v>0.88492063492063489</v>
      </c>
      <c r="M15" s="8">
        <v>0.948943661971831</v>
      </c>
      <c r="N15" s="9">
        <v>0.835387323943662</v>
      </c>
      <c r="O15" s="8">
        <v>1.1760752688172043</v>
      </c>
      <c r="P15" s="9">
        <v>0.95878136200716846</v>
      </c>
      <c r="Q15" s="15">
        <v>0.8566484184914841</v>
      </c>
      <c r="R15" s="11">
        <v>0.88305961070559613</v>
      </c>
      <c r="S15" s="15">
        <v>0.88888888888888884</v>
      </c>
      <c r="T15" s="11">
        <v>0.98333333333333328</v>
      </c>
      <c r="U15" s="7">
        <v>0.81526806526806528</v>
      </c>
      <c r="V15" s="2">
        <v>0.8326048951048951</v>
      </c>
      <c r="W15" s="7">
        <v>0.93234767025089604</v>
      </c>
      <c r="X15" s="2">
        <v>0.97535842293906805</v>
      </c>
      <c r="Y15" s="8">
        <v>0.77562949640287771</v>
      </c>
      <c r="Z15" s="9">
        <v>0.90077014218009477</v>
      </c>
      <c r="AA15" s="8">
        <v>0.86250000000000004</v>
      </c>
      <c r="AB15" s="9">
        <v>1.0060185185185184</v>
      </c>
      <c r="AC15" s="18">
        <v>0.71163793103448281</v>
      </c>
      <c r="AD15" s="19">
        <v>0.76594827586206893</v>
      </c>
      <c r="AE15" s="18">
        <v>0.83646953405017921</v>
      </c>
      <c r="AF15" s="19">
        <v>0.98207885304659504</v>
      </c>
      <c r="AG15" s="7">
        <v>0.81491228070175437</v>
      </c>
      <c r="AH15" s="2">
        <v>0.82266081871345031</v>
      </c>
      <c r="AI15" s="7">
        <v>0.87589605734767029</v>
      </c>
      <c r="AJ15" s="2">
        <v>1.0264336917562724</v>
      </c>
      <c r="AK15" s="21">
        <v>0.9996980676328503</v>
      </c>
      <c r="AL15" s="22">
        <v>0.85899758454106279</v>
      </c>
      <c r="AM15" s="21">
        <v>0.86967592592592591</v>
      </c>
      <c r="AN15" s="22">
        <v>1.0398148148148147</v>
      </c>
      <c r="AO15" s="7">
        <v>0.83408004778972522</v>
      </c>
      <c r="AP15" s="2">
        <v>0.99477299880525683</v>
      </c>
      <c r="AQ15" s="7">
        <v>0.76568100358422941</v>
      </c>
      <c r="AR15" s="2">
        <v>1.148521505376344</v>
      </c>
      <c r="AS15" s="23">
        <v>0.96443697060288991</v>
      </c>
      <c r="AT15" s="24">
        <v>1.0108370702541107</v>
      </c>
      <c r="AU15" s="23">
        <v>1.0078703703703704</v>
      </c>
      <c r="AV15" s="24">
        <v>1.0259259259259259</v>
      </c>
      <c r="AW15" s="30">
        <v>6.8352977667493793</v>
      </c>
      <c r="AX15" s="7">
        <v>0.82898009950248752</v>
      </c>
      <c r="AY15" s="2">
        <v>0.97294776119402981</v>
      </c>
      <c r="AZ15" s="7">
        <v>0.79629629629629628</v>
      </c>
      <c r="BA15" s="2">
        <v>1.038888888888889</v>
      </c>
      <c r="BB15" s="28">
        <v>805</v>
      </c>
      <c r="BC15" s="29">
        <v>2.7242236024844719</v>
      </c>
      <c r="BD15" s="29">
        <v>3.3372670807453417</v>
      </c>
      <c r="BE15" s="29">
        <v>6.0614906832298141</v>
      </c>
      <c r="BF15" s="26">
        <v>0.72909145607701564</v>
      </c>
      <c r="BG15" s="27">
        <v>1.2129963898916967</v>
      </c>
      <c r="BH15" s="26">
        <v>0.69802867383512546</v>
      </c>
      <c r="BI15" s="27">
        <v>1.2343189964157706</v>
      </c>
      <c r="BJ15" s="28">
        <v>824</v>
      </c>
      <c r="BK15" s="33">
        <v>2.4159587378640777</v>
      </c>
      <c r="BL15" s="33">
        <v>4.1183252427184467</v>
      </c>
      <c r="BM15" s="33">
        <v>6.5342839805825239</v>
      </c>
      <c r="BN15" s="7">
        <v>0.82420924574209242</v>
      </c>
      <c r="BO15" s="2">
        <v>1.0153588807785887</v>
      </c>
      <c r="BP15" s="7">
        <v>0.68727598566308246</v>
      </c>
      <c r="BQ15" s="2">
        <v>1.0546594982078854</v>
      </c>
      <c r="BR15" s="28">
        <v>832</v>
      </c>
      <c r="BS15" s="29">
        <v>2.5504807692307692</v>
      </c>
      <c r="BT15" s="29">
        <v>3.4209735576923075</v>
      </c>
      <c r="BU15" s="29">
        <v>5.9714543269230766</v>
      </c>
      <c r="BV15" s="26">
        <v>0.75389566395663954</v>
      </c>
      <c r="BW15" s="27">
        <v>1.0011856368563685</v>
      </c>
      <c r="BX15" s="26">
        <v>0.71378968253968256</v>
      </c>
      <c r="BY15" s="27">
        <v>0.9821428571428571</v>
      </c>
      <c r="BZ15" s="28">
        <v>753</v>
      </c>
      <c r="CA15" s="33">
        <v>2.4332669322709162</v>
      </c>
      <c r="CB15" s="33">
        <v>3.2772244355909694</v>
      </c>
      <c r="CC15" s="33">
        <v>5.710491367861886</v>
      </c>
      <c r="CD15" s="4">
        <v>0.96139705882352944</v>
      </c>
      <c r="CE15" s="2">
        <v>0.94378063725490191</v>
      </c>
      <c r="CF15" s="4">
        <v>0.99932795698924726</v>
      </c>
      <c r="CG15" s="2">
        <v>1.060483870967742</v>
      </c>
      <c r="CH15" s="28">
        <v>831</v>
      </c>
      <c r="CI15" s="29">
        <v>3.2301444043321301</v>
      </c>
      <c r="CJ15" s="29">
        <v>3.2776774969915765</v>
      </c>
      <c r="CK15" s="29">
        <v>6.5078219013237062</v>
      </c>
      <c r="CL15" s="26">
        <v>0.84779874213836481</v>
      </c>
      <c r="CM15" s="27">
        <v>1.0284591194968553</v>
      </c>
      <c r="CN15" s="26">
        <v>0.71898148148148144</v>
      </c>
      <c r="CO15" s="27">
        <v>1.1981481481481482</v>
      </c>
      <c r="CP15" s="28">
        <v>801</v>
      </c>
      <c r="CQ15" s="33">
        <v>2.6523096129837702</v>
      </c>
      <c r="CR15" s="33">
        <v>3.6569912609238453</v>
      </c>
      <c r="CS15" s="33">
        <v>6.3093008739076151</v>
      </c>
      <c r="CT15" s="4">
        <v>0.79453502415458932</v>
      </c>
      <c r="CU15" s="36">
        <v>1.1201690821256038</v>
      </c>
      <c r="CV15" s="4">
        <v>0.7553763440860215</v>
      </c>
      <c r="CW15" s="36">
        <v>1.3651433691756272</v>
      </c>
      <c r="CX15" s="37">
        <v>826</v>
      </c>
      <c r="CY15" s="38">
        <v>2.6134987893462469</v>
      </c>
      <c r="CZ15" s="38">
        <v>4.0901937046004839</v>
      </c>
      <c r="DA15" s="38">
        <v>6.7036924939467308</v>
      </c>
      <c r="DB15" s="35">
        <v>0.76104797979797978</v>
      </c>
      <c r="DC15" s="27">
        <v>0.9651199494949495</v>
      </c>
      <c r="DD15" s="35">
        <v>0.76597222222222228</v>
      </c>
      <c r="DE15" s="27">
        <v>1.1171296296296296</v>
      </c>
      <c r="DF15" s="28">
        <v>797</v>
      </c>
      <c r="DG15" s="33">
        <v>2.5505018820577163</v>
      </c>
      <c r="DH15" s="33">
        <v>3.4319322459222081</v>
      </c>
      <c r="DI15" s="33">
        <v>5.9824341279799249</v>
      </c>
      <c r="DJ15" s="4">
        <v>0.68933823529411764</v>
      </c>
      <c r="DK15" s="2">
        <v>1.1450674019607843</v>
      </c>
      <c r="DL15" s="4">
        <v>0.64516129032258063</v>
      </c>
      <c r="DM15" s="2">
        <v>1.1272401433691757</v>
      </c>
      <c r="DN15" s="28">
        <v>829</v>
      </c>
      <c r="DO15" s="29">
        <v>2.2255729794933656</v>
      </c>
      <c r="DP15" s="29">
        <v>3.7717129071170086</v>
      </c>
      <c r="DQ15" s="29">
        <v>5.9972858866103742</v>
      </c>
      <c r="DR15" s="46">
        <v>0.70894607843137258</v>
      </c>
      <c r="DS15" s="45">
        <v>1.107843137254902</v>
      </c>
      <c r="DT15" s="48">
        <v>0.59050179211469533</v>
      </c>
      <c r="DU15" s="45">
        <v>1.2302867383512546</v>
      </c>
      <c r="DV15" s="47">
        <v>823</v>
      </c>
      <c r="DW15" s="44">
        <v>2.206561360874848</v>
      </c>
      <c r="DX15" s="44">
        <v>3.8651275820170108</v>
      </c>
      <c r="DY15" s="44">
        <v>6.0716889428918588</v>
      </c>
      <c r="DZ15" s="52">
        <v>0.58750000000000002</v>
      </c>
      <c r="EA15" s="51">
        <v>1.0182692307692307</v>
      </c>
      <c r="EB15" s="52">
        <v>0.65138888888888891</v>
      </c>
      <c r="EC15" s="51">
        <v>1.1351851851851851</v>
      </c>
      <c r="ED15" s="55">
        <v>799</v>
      </c>
      <c r="EE15" s="50">
        <v>2.0275344180225283</v>
      </c>
      <c r="EF15" s="50">
        <v>3.5225281602002503</v>
      </c>
      <c r="EG15" s="50">
        <v>5.5500625782227786</v>
      </c>
      <c r="EH15" s="57">
        <v>0.62859712230215825</v>
      </c>
      <c r="EI15" s="53">
        <v>1.0723920863309353</v>
      </c>
      <c r="EJ15" s="57">
        <v>0.55331541218637992</v>
      </c>
      <c r="EK15" s="53">
        <v>1.1845878136200716</v>
      </c>
      <c r="EL15" s="55">
        <v>817</v>
      </c>
      <c r="EM15" s="56">
        <v>2.0391676866585069</v>
      </c>
      <c r="EN15" s="56">
        <v>3.8075275397796817</v>
      </c>
      <c r="EO15" s="56">
        <v>5.8466952264381886</v>
      </c>
      <c r="EP15" s="60">
        <v>0.70654761904761909</v>
      </c>
      <c r="EQ15" s="13">
        <v>1.0239583333333333</v>
      </c>
      <c r="ER15" s="60">
        <v>0.77847222222222223</v>
      </c>
      <c r="ES15" s="13">
        <v>1.3041666666666667</v>
      </c>
      <c r="ET15" s="28">
        <v>798</v>
      </c>
      <c r="EU15" s="61">
        <v>2.5410401002506267</v>
      </c>
      <c r="EV15" s="61">
        <v>3.9207393483709274</v>
      </c>
      <c r="EW15" s="61">
        <v>6.4617794486215541</v>
      </c>
      <c r="EX15" s="64">
        <v>0.7570443645083933</v>
      </c>
      <c r="EY15" s="6">
        <v>0.87574940047961636</v>
      </c>
      <c r="EZ15" s="64">
        <v>0.67853942652329746</v>
      </c>
      <c r="FA15" s="6">
        <v>1.2827060931899641</v>
      </c>
      <c r="FB15" s="65">
        <v>807</v>
      </c>
      <c r="FC15" s="66">
        <v>2.5030978934324661</v>
      </c>
      <c r="FD15" s="66">
        <v>3.5839529120198264</v>
      </c>
      <c r="FE15" s="66">
        <v>6.087050805452292</v>
      </c>
    </row>
    <row r="16" spans="1:161" x14ac:dyDescent="0.25">
      <c r="A16" s="3" t="s">
        <v>12</v>
      </c>
      <c r="B16" s="4">
        <v>1.0893997445721584</v>
      </c>
      <c r="C16" s="2">
        <v>1.1757343550446999</v>
      </c>
      <c r="D16" s="4">
        <v>0.92500000000000004</v>
      </c>
      <c r="E16" s="5">
        <v>1.1508238276299112</v>
      </c>
      <c r="F16" s="6">
        <v>1.1949302915082383</v>
      </c>
      <c r="G16" s="5">
        <v>0.90322580645161288</v>
      </c>
      <c r="H16" s="6">
        <v>1.206989247311828</v>
      </c>
      <c r="I16" s="7">
        <v>1.1328703703703704</v>
      </c>
      <c r="J16" s="2">
        <v>1.2333333333333334</v>
      </c>
      <c r="K16" s="7">
        <v>0.99355158730158732</v>
      </c>
      <c r="L16" s="2">
        <v>1.1071428571428572</v>
      </c>
      <c r="M16" s="8">
        <v>1.0760233918128654</v>
      </c>
      <c r="N16" s="9">
        <v>1.287719298245614</v>
      </c>
      <c r="O16" s="8">
        <v>1.0013440860215055</v>
      </c>
      <c r="P16" s="9">
        <v>1.1935483870967742</v>
      </c>
      <c r="Q16" s="12">
        <v>1.0383442265795206</v>
      </c>
      <c r="R16" s="13">
        <v>1.282875816993464</v>
      </c>
      <c r="S16" s="12">
        <v>0.99699074074074079</v>
      </c>
      <c r="T16" s="13">
        <v>1.0805555555555555</v>
      </c>
      <c r="U16" s="7">
        <v>1.0056818181818181</v>
      </c>
      <c r="V16" s="2">
        <v>1.2601010101010102</v>
      </c>
      <c r="W16" s="7">
        <v>0.95833333333333337</v>
      </c>
      <c r="X16" s="2">
        <v>1.2526881720430108</v>
      </c>
      <c r="Y16" s="8">
        <v>1.1076923076923078</v>
      </c>
      <c r="Z16" s="9">
        <v>1.1064102564102565</v>
      </c>
      <c r="AA16" s="8">
        <v>0.8657407407407407</v>
      </c>
      <c r="AB16" s="9">
        <v>1.325</v>
      </c>
      <c r="AC16" s="18">
        <v>1.0928689883913765</v>
      </c>
      <c r="AD16" s="19">
        <v>1.2509950248756219</v>
      </c>
      <c r="AE16" s="18">
        <v>0.98342293906810041</v>
      </c>
      <c r="AF16" s="19">
        <v>1.13877688172043</v>
      </c>
      <c r="AG16" s="7">
        <v>1.1279835390946502</v>
      </c>
      <c r="AH16" s="2">
        <v>1.5669135802469136</v>
      </c>
      <c r="AI16" s="7">
        <v>1.0878136200716846</v>
      </c>
      <c r="AJ16" s="2">
        <v>1.697244623655914</v>
      </c>
      <c r="AK16" s="21">
        <v>1.0294871794871794</v>
      </c>
      <c r="AL16" s="22">
        <v>1.4838461538461538</v>
      </c>
      <c r="AM16" s="21">
        <v>1.1523148148148148</v>
      </c>
      <c r="AN16" s="22">
        <v>1.5319444444444446</v>
      </c>
      <c r="AO16" s="7">
        <v>1.0415637860082305</v>
      </c>
      <c r="AP16" s="2">
        <v>1.1123456790123456</v>
      </c>
      <c r="AQ16" s="7">
        <v>0.98611111111111116</v>
      </c>
      <c r="AR16" s="2">
        <v>1.20497311827957</v>
      </c>
      <c r="AS16" s="23">
        <v>1.0935897435897435</v>
      </c>
      <c r="AT16" s="24">
        <v>1.0756410256410256</v>
      </c>
      <c r="AU16" s="23">
        <v>0.81527777777777777</v>
      </c>
      <c r="AV16" s="24">
        <v>1.1812499999999999</v>
      </c>
      <c r="AW16" s="30">
        <v>10.233809523809525</v>
      </c>
      <c r="AX16" s="7">
        <v>1.1544148711449091</v>
      </c>
      <c r="AY16" s="2">
        <v>1.3150823827629912</v>
      </c>
      <c r="AZ16" s="7">
        <v>1.0680555555555555</v>
      </c>
      <c r="BA16" s="2">
        <v>1.6986111111111111</v>
      </c>
      <c r="BB16" s="28">
        <v>510</v>
      </c>
      <c r="BC16" s="29">
        <v>4.9406862745098037</v>
      </c>
      <c r="BD16" s="29">
        <v>4.9411764705882355</v>
      </c>
      <c r="BE16" s="29">
        <v>9.8818627450980401</v>
      </c>
      <c r="BF16" s="26">
        <v>1.0584045584045585</v>
      </c>
      <c r="BG16" s="27">
        <v>1.3113553113553114</v>
      </c>
      <c r="BH16" s="26">
        <v>0.94623655913978499</v>
      </c>
      <c r="BI16" s="27">
        <v>1.4973118279569892</v>
      </c>
      <c r="BJ16" s="28">
        <v>519</v>
      </c>
      <c r="BK16" s="33">
        <v>4.5399807321772636</v>
      </c>
      <c r="BL16" s="33">
        <v>4.7331406551059727</v>
      </c>
      <c r="BM16" s="33">
        <v>9.2731213872832363</v>
      </c>
      <c r="BN16" s="7">
        <v>1.1366255144032922</v>
      </c>
      <c r="BO16" s="2">
        <v>1.2493827160493827</v>
      </c>
      <c r="BP16" s="7">
        <v>0.93055555555555558</v>
      </c>
      <c r="BQ16" s="2">
        <v>1.3051075268817205</v>
      </c>
      <c r="BR16" s="28">
        <v>524</v>
      </c>
      <c r="BS16" s="29">
        <v>4.6173664122137401</v>
      </c>
      <c r="BT16" s="29">
        <v>4.2671755725190836</v>
      </c>
      <c r="BU16" s="29">
        <v>8.8845419847328237</v>
      </c>
      <c r="BV16" s="26">
        <v>1.0031362007168458</v>
      </c>
      <c r="BW16" s="27">
        <v>0.96397849462365592</v>
      </c>
      <c r="BX16" s="26">
        <v>0.85863095238095233</v>
      </c>
      <c r="BY16" s="27">
        <v>1.1428571428571428</v>
      </c>
      <c r="BZ16" s="28">
        <v>470</v>
      </c>
      <c r="CA16" s="33">
        <v>4.2234042553191493</v>
      </c>
      <c r="CB16" s="33">
        <v>3.5414893617021277</v>
      </c>
      <c r="CC16" s="33">
        <v>7.7648936170212766</v>
      </c>
      <c r="CD16" s="4">
        <v>1.0020576131687242</v>
      </c>
      <c r="CE16" s="2">
        <v>1.2562962962962962</v>
      </c>
      <c r="CF16" s="4">
        <v>0.93570788530465954</v>
      </c>
      <c r="CG16" s="2">
        <v>1.435483870967742</v>
      </c>
      <c r="CH16" s="28">
        <v>524</v>
      </c>
      <c r="CI16" s="29">
        <v>4.3163167938931295</v>
      </c>
      <c r="CJ16" s="29">
        <v>4.4656488549618318</v>
      </c>
      <c r="CK16" s="29">
        <v>8.7819656488549622</v>
      </c>
      <c r="CL16" s="26">
        <v>1.0667938931297709</v>
      </c>
      <c r="CM16" s="27">
        <v>1.2888040712468194</v>
      </c>
      <c r="CN16" s="26">
        <v>0.94560185185185186</v>
      </c>
      <c r="CO16" s="27">
        <v>1.6833333333333333</v>
      </c>
      <c r="CP16" s="28">
        <v>508</v>
      </c>
      <c r="CQ16" s="33">
        <v>4.4862204724409445</v>
      </c>
      <c r="CR16" s="33">
        <v>4.8784448818897639</v>
      </c>
      <c r="CS16" s="33">
        <v>9.3646653543307092</v>
      </c>
      <c r="CT16" s="4">
        <v>1.0106209150326797</v>
      </c>
      <c r="CU16" s="36">
        <v>1.2348039215686275</v>
      </c>
      <c r="CV16" s="4">
        <v>0.80645161290322576</v>
      </c>
      <c r="CW16" s="36">
        <v>1.467741935483871</v>
      </c>
      <c r="CX16" s="37">
        <v>520</v>
      </c>
      <c r="CY16" s="38">
        <v>4.1096153846153847</v>
      </c>
      <c r="CZ16" s="38">
        <v>4.5221153846153843</v>
      </c>
      <c r="DA16" s="38">
        <v>8.631730769230769</v>
      </c>
      <c r="DB16" s="35">
        <v>0.89967439967439966</v>
      </c>
      <c r="DC16" s="27">
        <v>1.1611721611721613</v>
      </c>
      <c r="DD16" s="35">
        <v>0.67777777777777781</v>
      </c>
      <c r="DE16" s="27">
        <v>1.5493055555555555</v>
      </c>
      <c r="DF16" s="28">
        <v>506</v>
      </c>
      <c r="DG16" s="33">
        <v>3.6309288537549409</v>
      </c>
      <c r="DH16" s="33">
        <v>4.5538537549407119</v>
      </c>
      <c r="DI16" s="33">
        <v>8.1847826086956523</v>
      </c>
      <c r="DJ16" s="4">
        <v>0.88219070133963751</v>
      </c>
      <c r="DK16" s="2">
        <v>1.3252955082742317</v>
      </c>
      <c r="DL16" s="4">
        <v>0.68817204301075274</v>
      </c>
      <c r="DM16" s="2">
        <v>1.7836021505376345</v>
      </c>
      <c r="DN16" s="28">
        <v>519</v>
      </c>
      <c r="DO16" s="29">
        <v>3.636801541425819</v>
      </c>
      <c r="DP16" s="29">
        <v>5.2572254335260116</v>
      </c>
      <c r="DQ16" s="29">
        <v>8.8940269749518297</v>
      </c>
      <c r="DR16" s="46">
        <v>1.0132669983416251</v>
      </c>
      <c r="DS16" s="45">
        <v>1.2218905472636816</v>
      </c>
      <c r="DT16" s="46">
        <v>0.77419354838709675</v>
      </c>
      <c r="DU16" s="49">
        <v>1.7258064516129032</v>
      </c>
      <c r="DV16" s="47">
        <v>512</v>
      </c>
      <c r="DW16" s="44">
        <v>4.07421875</v>
      </c>
      <c r="DX16" s="44">
        <v>4.90625</v>
      </c>
      <c r="DY16" s="44">
        <v>8.98046875</v>
      </c>
      <c r="DZ16" s="52">
        <v>1.0067340067340067</v>
      </c>
      <c r="EA16" s="51">
        <v>1.2853535353535352</v>
      </c>
      <c r="EB16" s="52">
        <v>0.8</v>
      </c>
      <c r="EC16" s="51">
        <v>1.8951388888888889</v>
      </c>
      <c r="ED16" s="55">
        <v>506</v>
      </c>
      <c r="EE16" s="50">
        <v>4.0711462450592881</v>
      </c>
      <c r="EF16" s="50">
        <v>5.2114624505928857</v>
      </c>
      <c r="EG16" s="50">
        <v>9.2826086956521738</v>
      </c>
      <c r="EH16" s="57">
        <v>0.9809286898839138</v>
      </c>
      <c r="EI16" s="53">
        <v>1.2019900497512437</v>
      </c>
      <c r="EJ16" s="57">
        <v>1.1827956989247312</v>
      </c>
      <c r="EK16" s="53">
        <v>1.2258064516129032</v>
      </c>
      <c r="EL16" s="55">
        <v>519</v>
      </c>
      <c r="EM16" s="56">
        <v>4.8227360308285165</v>
      </c>
      <c r="EN16" s="56">
        <v>4.0847784200385355</v>
      </c>
      <c r="EO16" s="56">
        <v>8.9075144508670512</v>
      </c>
      <c r="EP16" s="60">
        <v>1.0544953350296862</v>
      </c>
      <c r="EQ16" s="13">
        <v>1.3152671755725192</v>
      </c>
      <c r="ER16" s="60">
        <v>0.9916666666666667</v>
      </c>
      <c r="ES16" s="63">
        <v>2.0395833333333333</v>
      </c>
      <c r="ET16" s="28">
        <v>506</v>
      </c>
      <c r="EU16" s="61">
        <v>4.5736166007905137</v>
      </c>
      <c r="EV16" s="61">
        <v>5.4560276679841895</v>
      </c>
      <c r="EW16" s="61">
        <v>10.029644268774703</v>
      </c>
      <c r="EX16" s="64">
        <v>1.0207833733013589</v>
      </c>
      <c r="EY16" s="6">
        <v>1.0705035971223023</v>
      </c>
      <c r="EZ16" s="64">
        <v>0.91397849462365588</v>
      </c>
      <c r="FA16" s="6">
        <v>1.8205645161290323</v>
      </c>
      <c r="FB16" s="65">
        <v>519</v>
      </c>
      <c r="FC16" s="66">
        <v>4.425818882466281</v>
      </c>
      <c r="FD16" s="66">
        <v>4.7601156069364166</v>
      </c>
      <c r="FE16" s="66">
        <v>9.1859344894026975</v>
      </c>
    </row>
    <row r="17" spans="1:161" ht="25.5" x14ac:dyDescent="0.25">
      <c r="A17" s="3" t="s">
        <v>13</v>
      </c>
      <c r="B17" s="4">
        <v>0.83652618135376755</v>
      </c>
      <c r="C17" s="2">
        <v>1.6960408684546615</v>
      </c>
      <c r="D17" s="4">
        <v>0.90791666666666671</v>
      </c>
      <c r="E17" s="5">
        <v>0.93941102756892225</v>
      </c>
      <c r="F17" s="6">
        <v>1.2218045112781954</v>
      </c>
      <c r="G17" s="5">
        <v>0.89852150537634412</v>
      </c>
      <c r="H17" s="6">
        <v>1.6774193548387097</v>
      </c>
      <c r="I17" s="7">
        <v>0.88381542699724513</v>
      </c>
      <c r="J17" s="2">
        <v>1.475206611570248</v>
      </c>
      <c r="K17" s="7">
        <v>0.92827380952380956</v>
      </c>
      <c r="L17" s="2">
        <v>1.3571428571428572</v>
      </c>
      <c r="M17" s="8">
        <v>0.87380952380952381</v>
      </c>
      <c r="N17" s="9">
        <v>0.94736842105263153</v>
      </c>
      <c r="O17" s="8">
        <v>0.90927419354838712</v>
      </c>
      <c r="P17" s="9">
        <v>0.87096774193548387</v>
      </c>
      <c r="Q17" s="12">
        <v>0.91162790697674423</v>
      </c>
      <c r="R17" s="13">
        <v>1.1550387596899225</v>
      </c>
      <c r="S17" s="12">
        <v>0.90888888888888886</v>
      </c>
      <c r="T17" s="13">
        <v>0.46666666666666667</v>
      </c>
      <c r="U17" s="7">
        <v>0.92314814814814816</v>
      </c>
      <c r="V17" s="2">
        <v>0.87407407407407411</v>
      </c>
      <c r="W17" s="7">
        <v>0.97715053763440862</v>
      </c>
      <c r="X17" s="2">
        <v>0.64516129032258063</v>
      </c>
      <c r="Y17" s="8">
        <v>0.91959635416666663</v>
      </c>
      <c r="Z17" s="9">
        <v>0.46875</v>
      </c>
      <c r="AA17" s="8">
        <v>0.98291666666666666</v>
      </c>
      <c r="AB17" s="9">
        <v>0.6</v>
      </c>
      <c r="AC17" s="18">
        <v>0.90160493827160493</v>
      </c>
      <c r="AD17" s="19">
        <v>0.45925925925925926</v>
      </c>
      <c r="AE17" s="18">
        <v>0.9770161290322581</v>
      </c>
      <c r="AF17" s="19">
        <v>0.31720430107526881</v>
      </c>
      <c r="AG17" s="7">
        <v>0.9347117794486216</v>
      </c>
      <c r="AH17" s="2">
        <v>0.75689223057644106</v>
      </c>
      <c r="AI17" s="7">
        <v>0.97251344086021507</v>
      </c>
      <c r="AJ17" s="2">
        <v>0.64516129032258063</v>
      </c>
      <c r="AK17" s="21">
        <v>0.97911877394636015</v>
      </c>
      <c r="AL17" s="22">
        <v>0.76628352490421459</v>
      </c>
      <c r="AM17" s="21">
        <v>0.98902777777777773</v>
      </c>
      <c r="AN17" s="22">
        <v>0.46666666666666667</v>
      </c>
      <c r="AO17" s="7">
        <v>0.92457912457912461</v>
      </c>
      <c r="AP17" s="2">
        <v>0.82962962962962961</v>
      </c>
      <c r="AQ17" s="7">
        <v>0.97006353861192574</v>
      </c>
      <c r="AR17" s="2">
        <v>0.41935483870967744</v>
      </c>
      <c r="AS17" s="23">
        <v>0.8896270396270396</v>
      </c>
      <c r="AT17" s="24">
        <v>0.70769230769230773</v>
      </c>
      <c r="AU17" s="23">
        <v>0.91792929292929293</v>
      </c>
      <c r="AV17" s="24">
        <v>0.43333333333333335</v>
      </c>
      <c r="AW17" s="30">
        <v>29.902727272727272</v>
      </c>
      <c r="AX17" s="7">
        <v>0.79367897727272729</v>
      </c>
      <c r="AY17" s="2">
        <v>0.81510416666666663</v>
      </c>
      <c r="AZ17" s="7">
        <v>0.78819444444444442</v>
      </c>
      <c r="BA17" s="2">
        <v>0.36666666666666664</v>
      </c>
      <c r="BB17" s="28">
        <v>250</v>
      </c>
      <c r="BC17" s="29">
        <v>25.895</v>
      </c>
      <c r="BD17" s="29">
        <v>1.78</v>
      </c>
      <c r="BE17" s="29">
        <v>27.675000000000001</v>
      </c>
      <c r="BF17" s="26">
        <v>0.90490128558310379</v>
      </c>
      <c r="BG17" s="27">
        <v>0.96590909090909094</v>
      </c>
      <c r="BH17" s="26">
        <v>0.89387829912023464</v>
      </c>
      <c r="BI17" s="27">
        <v>0.64516129032258063</v>
      </c>
      <c r="BJ17" s="28">
        <v>278</v>
      </c>
      <c r="BK17" s="33">
        <v>27.336330935251798</v>
      </c>
      <c r="BL17" s="33">
        <v>2.2392086330935252</v>
      </c>
      <c r="BM17" s="33">
        <v>29.575539568345324</v>
      </c>
      <c r="BN17" s="7">
        <v>0.96478140180430261</v>
      </c>
      <c r="BO17" s="2">
        <v>0.78498727735368956</v>
      </c>
      <c r="BP17" s="7">
        <v>0.9615102639296188</v>
      </c>
      <c r="BQ17" s="2">
        <v>0.35483870967741937</v>
      </c>
      <c r="BR17" s="28">
        <v>356</v>
      </c>
      <c r="BS17" s="29">
        <v>22.76755617977528</v>
      </c>
      <c r="BT17" s="29">
        <v>1.2373595505617978</v>
      </c>
      <c r="BU17" s="29">
        <v>24.004915730337078</v>
      </c>
      <c r="BV17" s="26">
        <v>0.97841864018334601</v>
      </c>
      <c r="BW17" s="27">
        <v>0.66246498599439774</v>
      </c>
      <c r="BX17" s="26">
        <v>0.9507575757575758</v>
      </c>
      <c r="BY17" s="27">
        <v>0.35714285714285715</v>
      </c>
      <c r="BZ17" s="28">
        <v>295</v>
      </c>
      <c r="CA17" s="33">
        <v>24.9364406779661</v>
      </c>
      <c r="CB17" s="33">
        <v>1.2084745762711864</v>
      </c>
      <c r="CC17" s="33">
        <v>26.144915254237286</v>
      </c>
      <c r="CD17" s="4">
        <v>0.97044306703397609</v>
      </c>
      <c r="CE17" s="2">
        <v>0.73863636363636365</v>
      </c>
      <c r="CF17" s="4">
        <v>0.94134897360703818</v>
      </c>
      <c r="CG17" s="2">
        <v>0.19354838709677419</v>
      </c>
      <c r="CH17" s="28">
        <v>330</v>
      </c>
      <c r="CI17" s="29">
        <v>24.482575757575759</v>
      </c>
      <c r="CJ17" s="29">
        <v>1.1045454545454545</v>
      </c>
      <c r="CK17" s="29">
        <v>25.587121212121211</v>
      </c>
      <c r="CL17" s="26">
        <v>0.92009943181818177</v>
      </c>
      <c r="CM17" s="27">
        <v>0.96875</v>
      </c>
      <c r="CN17" s="26">
        <v>0.89349747474747476</v>
      </c>
      <c r="CO17" s="27">
        <v>0.2</v>
      </c>
      <c r="CP17" s="28">
        <v>285</v>
      </c>
      <c r="CQ17" s="33">
        <v>26.051754385964912</v>
      </c>
      <c r="CR17" s="33">
        <v>1.5578947368421052</v>
      </c>
      <c r="CS17" s="33">
        <v>27.609649122807017</v>
      </c>
      <c r="CT17" s="4">
        <v>0.88815637288919735</v>
      </c>
      <c r="CU17" s="36">
        <v>0.96183206106870234</v>
      </c>
      <c r="CV17" s="4">
        <v>0.85587732160312802</v>
      </c>
      <c r="CW17" s="36">
        <v>0.16129032258064516</v>
      </c>
      <c r="CX17" s="37">
        <v>289</v>
      </c>
      <c r="CY17" s="38">
        <v>25.403979238754324</v>
      </c>
      <c r="CZ17" s="38">
        <v>1.5155709342560553</v>
      </c>
      <c r="DA17" s="38">
        <v>26.919550173010382</v>
      </c>
      <c r="DB17" s="35">
        <v>0.89024099260319733</v>
      </c>
      <c r="DC17" s="27">
        <v>1.4173228346456692</v>
      </c>
      <c r="DD17" s="35">
        <v>0.8906565656565657</v>
      </c>
      <c r="DE17" s="27">
        <v>0.1</v>
      </c>
      <c r="DF17" s="28">
        <v>291</v>
      </c>
      <c r="DG17" s="33">
        <v>24.941580756013746</v>
      </c>
      <c r="DH17" s="33">
        <v>1.9793814432989691</v>
      </c>
      <c r="DI17" s="33">
        <v>26.920962199312715</v>
      </c>
      <c r="DJ17" s="4">
        <v>0.87272727272727268</v>
      </c>
      <c r="DK17" s="2">
        <v>1.391025641025641</v>
      </c>
      <c r="DL17" s="4">
        <v>0.86204789833822093</v>
      </c>
      <c r="DM17" s="2">
        <v>9.6774193548387094E-2</v>
      </c>
      <c r="DN17" s="28">
        <v>270</v>
      </c>
      <c r="DO17" s="29">
        <v>26.93148148148148</v>
      </c>
      <c r="DP17" s="29">
        <v>2.1425925925925924</v>
      </c>
      <c r="DQ17" s="29">
        <v>29.074074074074073</v>
      </c>
      <c r="DR17" s="46">
        <v>0.76282051282051277</v>
      </c>
      <c r="DS17" s="45">
        <v>0.92051282051282046</v>
      </c>
      <c r="DT17" s="46">
        <v>0.7595307917888563</v>
      </c>
      <c r="DU17" s="49">
        <v>0.25806451612903225</v>
      </c>
      <c r="DV17" s="47">
        <v>247</v>
      </c>
      <c r="DW17" s="44">
        <v>25.831983805668017</v>
      </c>
      <c r="DX17" s="44">
        <v>1.8421052631578947</v>
      </c>
      <c r="DY17" s="44">
        <v>27.674089068825911</v>
      </c>
      <c r="DZ17" s="52">
        <v>0.93248484848484847</v>
      </c>
      <c r="EA17" s="51">
        <v>1.3480000000000001</v>
      </c>
      <c r="EB17" s="52">
        <v>0.83200757575757578</v>
      </c>
      <c r="EC17" s="51">
        <v>0.1</v>
      </c>
      <c r="ED17" s="55">
        <v>290</v>
      </c>
      <c r="EE17" s="50">
        <v>24.625</v>
      </c>
      <c r="EF17" s="50">
        <v>1.8672413793103448</v>
      </c>
      <c r="EG17" s="50">
        <v>26.492241379310343</v>
      </c>
      <c r="EH17" s="57">
        <v>0.7904428904428904</v>
      </c>
      <c r="EI17" s="53">
        <v>1.1935897435897436</v>
      </c>
      <c r="EJ17" s="57">
        <v>0.76423509286412517</v>
      </c>
      <c r="EK17" s="53">
        <v>0.12903225806451613</v>
      </c>
      <c r="EL17" s="55">
        <v>229</v>
      </c>
      <c r="EM17" s="56">
        <v>28.463973799126638</v>
      </c>
      <c r="EN17" s="56">
        <v>2.2423580786026203</v>
      </c>
      <c r="EO17" s="56">
        <v>30.706331877729259</v>
      </c>
      <c r="EP17" s="60">
        <v>0.84121212121212119</v>
      </c>
      <c r="EQ17" s="13">
        <v>0.83466666666666667</v>
      </c>
      <c r="ER17" s="60">
        <v>0.83030303030303032</v>
      </c>
      <c r="ES17" s="13">
        <v>0.36666666666666664</v>
      </c>
      <c r="ET17" s="28">
        <v>243</v>
      </c>
      <c r="EU17" s="61">
        <v>27.810699588477366</v>
      </c>
      <c r="EV17" s="61">
        <v>1.831275720164609</v>
      </c>
      <c r="EW17" s="61">
        <v>29.641975308641975</v>
      </c>
      <c r="EX17" s="64">
        <v>0.85304214015151514</v>
      </c>
      <c r="EY17" s="6">
        <v>1.4205729166666667</v>
      </c>
      <c r="EZ17" s="64">
        <v>0.90224828934506351</v>
      </c>
      <c r="FA17" s="6">
        <v>0.5161290322580645</v>
      </c>
      <c r="FB17" s="65">
        <v>276</v>
      </c>
      <c r="FC17" s="66">
        <v>26.432065217391305</v>
      </c>
      <c r="FD17" s="66">
        <v>2.6721014492753623</v>
      </c>
      <c r="FE17" s="66">
        <v>29.104166666666668</v>
      </c>
    </row>
    <row r="18" spans="1:161" ht="38.25" x14ac:dyDescent="0.25">
      <c r="A18" s="3" t="s">
        <v>14</v>
      </c>
      <c r="B18" s="4">
        <v>0.9920691626178908</v>
      </c>
      <c r="C18" s="2">
        <v>1.1857948483462886</v>
      </c>
      <c r="D18" s="4">
        <v>0.91215277777777781</v>
      </c>
      <c r="E18" s="5">
        <v>0.95326388888888891</v>
      </c>
      <c r="F18" s="6">
        <v>1.0827777777777778</v>
      </c>
      <c r="G18" s="5">
        <v>0.9126344086021505</v>
      </c>
      <c r="H18" s="6">
        <v>1.0165770609318996</v>
      </c>
      <c r="I18" s="7">
        <v>0.92214506172839505</v>
      </c>
      <c r="J18" s="2">
        <v>1.2843621399176954</v>
      </c>
      <c r="K18" s="7">
        <v>0.8543526785714286</v>
      </c>
      <c r="L18" s="2">
        <v>1.1666666666666667</v>
      </c>
      <c r="M18" s="8">
        <v>0.91399211711711714</v>
      </c>
      <c r="N18" s="9">
        <v>1.2391141141141142</v>
      </c>
      <c r="O18" s="8">
        <v>0.89230510752688175</v>
      </c>
      <c r="P18" s="9">
        <v>0.98476702508960579</v>
      </c>
      <c r="Q18" s="12">
        <v>0.90764367816091951</v>
      </c>
      <c r="R18" s="13">
        <v>1.3505747126436782</v>
      </c>
      <c r="S18" s="12">
        <v>0.87604166666666672</v>
      </c>
      <c r="T18" s="13">
        <v>0.94166666666666665</v>
      </c>
      <c r="U18" s="7">
        <v>0.88069444444444445</v>
      </c>
      <c r="V18" s="2">
        <v>1.1827777777777777</v>
      </c>
      <c r="W18" s="7">
        <v>0.86626344086021501</v>
      </c>
      <c r="X18" s="2">
        <v>0.97446236559139787</v>
      </c>
      <c r="Y18" s="8">
        <v>0.8682933789954338</v>
      </c>
      <c r="Z18" s="9">
        <v>1.1099695585996956</v>
      </c>
      <c r="AA18" s="8">
        <v>0.87022569444444442</v>
      </c>
      <c r="AB18" s="9">
        <v>1.0192129629629629</v>
      </c>
      <c r="AC18" s="18">
        <v>0.81701388888888893</v>
      </c>
      <c r="AD18" s="19">
        <v>1.1287037037037038</v>
      </c>
      <c r="AE18" s="18">
        <v>0.8081317204301075</v>
      </c>
      <c r="AF18" s="19">
        <v>1.0698924731182795</v>
      </c>
      <c r="AG18" s="7">
        <v>0.78159955257270697</v>
      </c>
      <c r="AH18" s="2">
        <v>1.2554064131245339</v>
      </c>
      <c r="AI18" s="7">
        <v>0.80176510522742706</v>
      </c>
      <c r="AJ18" s="2">
        <v>1.2036290322580645</v>
      </c>
      <c r="AK18" s="21">
        <v>0.76946839080459772</v>
      </c>
      <c r="AL18" s="22">
        <v>1.0074404761904763</v>
      </c>
      <c r="AM18" s="21">
        <v>0.78324305555555551</v>
      </c>
      <c r="AN18" s="22">
        <v>0.98379629629629628</v>
      </c>
      <c r="AO18" s="7">
        <v>0.78079405162738491</v>
      </c>
      <c r="AP18" s="2">
        <v>0.97180134680134678</v>
      </c>
      <c r="AQ18" s="7">
        <v>0.87735215053763438</v>
      </c>
      <c r="AR18" s="2">
        <v>1.086021505376344</v>
      </c>
      <c r="AS18" s="23">
        <v>0.86451149425287355</v>
      </c>
      <c r="AT18" s="24">
        <v>1.0800287356321838</v>
      </c>
      <c r="AU18" s="23">
        <v>0.84895833333333337</v>
      </c>
      <c r="AV18" s="24">
        <v>1.0981481481481481</v>
      </c>
      <c r="AW18" s="30">
        <v>9.069609967497291</v>
      </c>
      <c r="AX18" s="7">
        <v>0.94928825622775803</v>
      </c>
      <c r="AY18" s="2">
        <v>0.98190984578884932</v>
      </c>
      <c r="AZ18" s="7">
        <v>0.9096354166666667</v>
      </c>
      <c r="BA18" s="2">
        <v>1.1444444444444444</v>
      </c>
      <c r="BB18" s="28">
        <v>1000</v>
      </c>
      <c r="BC18" s="29">
        <v>5.8207500000000003</v>
      </c>
      <c r="BD18" s="29">
        <v>2.8915000000000002</v>
      </c>
      <c r="BE18" s="29">
        <v>8.7122499999999992</v>
      </c>
      <c r="BF18" s="26">
        <v>0.83942743764172334</v>
      </c>
      <c r="BG18" s="27">
        <v>0.97363945578231292</v>
      </c>
      <c r="BH18" s="26">
        <v>0.89490927419354838</v>
      </c>
      <c r="BI18" s="27">
        <v>1.1021505376344085</v>
      </c>
      <c r="BJ18" s="28">
        <v>967</v>
      </c>
      <c r="BK18" s="33">
        <v>5.8167011375387796</v>
      </c>
      <c r="BL18" s="33">
        <v>3.0480868665977248</v>
      </c>
      <c r="BM18" s="33">
        <v>8.8647880041365053</v>
      </c>
      <c r="BN18" s="7">
        <v>0.93405172413793103</v>
      </c>
      <c r="BO18" s="2">
        <v>1.0007183908045978</v>
      </c>
      <c r="BP18" s="7">
        <v>0.9311155913978495</v>
      </c>
      <c r="BQ18" s="2">
        <v>1.163978494623656</v>
      </c>
      <c r="BR18" s="28">
        <v>1041</v>
      </c>
      <c r="BS18" s="29">
        <v>5.7843419788664745</v>
      </c>
      <c r="BT18" s="29">
        <v>2.920509125840538</v>
      </c>
      <c r="BU18" s="29">
        <v>8.7048511047070125</v>
      </c>
      <c r="BV18" s="26">
        <v>0.78203914141414144</v>
      </c>
      <c r="BW18" s="27">
        <v>0.90924873737373735</v>
      </c>
      <c r="BX18" s="26">
        <v>0.90941220238095233</v>
      </c>
      <c r="BY18" s="27">
        <v>1.1820436507936507</v>
      </c>
      <c r="BZ18" s="28">
        <v>867</v>
      </c>
      <c r="CA18" s="33">
        <v>5.6770472895040367</v>
      </c>
      <c r="CB18" s="33">
        <v>3.0354671280276815</v>
      </c>
      <c r="CC18" s="33">
        <v>8.7125144175317182</v>
      </c>
      <c r="CD18" s="4">
        <v>0.81692351598173518</v>
      </c>
      <c r="CE18" s="2">
        <v>0.96775114155251141</v>
      </c>
      <c r="CF18" s="4">
        <v>0.85878696236559138</v>
      </c>
      <c r="CG18" s="2">
        <v>1.25</v>
      </c>
      <c r="CH18" s="28">
        <v>1000</v>
      </c>
      <c r="CI18" s="29">
        <v>5.4182499999999996</v>
      </c>
      <c r="CJ18" s="29">
        <v>3.0905</v>
      </c>
      <c r="CK18" s="29">
        <v>8.5087499999999991</v>
      </c>
      <c r="CL18" s="26">
        <v>0.80555555555555558</v>
      </c>
      <c r="CM18" s="27">
        <v>0.90292553191489366</v>
      </c>
      <c r="CN18" s="26">
        <v>0.86093750000000002</v>
      </c>
      <c r="CO18" s="27">
        <v>1.148611111111111</v>
      </c>
      <c r="CP18" s="28">
        <v>893</v>
      </c>
      <c r="CQ18" s="33">
        <v>5.8292273236282197</v>
      </c>
      <c r="CR18" s="33">
        <v>3.0999440089585666</v>
      </c>
      <c r="CS18" s="33">
        <v>8.9291713325867867</v>
      </c>
      <c r="CT18" s="4">
        <v>0.80888605442176875</v>
      </c>
      <c r="CU18" s="36">
        <v>0.9423185941043084</v>
      </c>
      <c r="CV18" s="4">
        <v>0.84820228494623651</v>
      </c>
      <c r="CW18" s="36">
        <v>1.2883064516129032</v>
      </c>
      <c r="CX18" s="37">
        <v>949</v>
      </c>
      <c r="CY18" s="38">
        <v>5.6670179135932557</v>
      </c>
      <c r="CZ18" s="38">
        <v>3.2665964172813489</v>
      </c>
      <c r="DA18" s="38">
        <v>8.9336143308746045</v>
      </c>
      <c r="DB18" s="35">
        <v>0.78540209790209792</v>
      </c>
      <c r="DC18" s="27">
        <v>0.98703379953379955</v>
      </c>
      <c r="DD18" s="35">
        <v>0.80442708333333335</v>
      </c>
      <c r="DE18" s="27">
        <v>1.3486111111111112</v>
      </c>
      <c r="DF18" s="28">
        <v>835</v>
      </c>
      <c r="DG18" s="33">
        <v>6.0026946107784429</v>
      </c>
      <c r="DH18" s="33">
        <v>3.772754491017964</v>
      </c>
      <c r="DI18" s="33">
        <v>9.7754491017964078</v>
      </c>
      <c r="DJ18" s="4">
        <v>0.78698979591836737</v>
      </c>
      <c r="DK18" s="2">
        <v>0.98327664399092973</v>
      </c>
      <c r="DL18" s="4">
        <v>0.77797379032258063</v>
      </c>
      <c r="DM18" s="2">
        <v>1.3714157706093191</v>
      </c>
      <c r="DN18" s="28">
        <v>770</v>
      </c>
      <c r="DO18" s="29">
        <v>6.6126623376623375</v>
      </c>
      <c r="DP18" s="29">
        <v>4.2402597402597406</v>
      </c>
      <c r="DQ18" s="29">
        <v>10.852922077922077</v>
      </c>
      <c r="DR18" s="46">
        <v>0.78535997732426299</v>
      </c>
      <c r="DS18" s="45">
        <v>0.99574829931972786</v>
      </c>
      <c r="DT18" s="46">
        <v>0.75756048387096775</v>
      </c>
      <c r="DU18" s="45">
        <v>1.4946236559139785</v>
      </c>
      <c r="DV18" s="47">
        <v>892</v>
      </c>
      <c r="DW18" s="44">
        <v>5.6336883408071747</v>
      </c>
      <c r="DX18" s="44">
        <v>3.8391255605381165</v>
      </c>
      <c r="DY18" s="44">
        <v>9.4728139013452921</v>
      </c>
      <c r="DZ18" s="52">
        <v>0.72887115839243499</v>
      </c>
      <c r="EA18" s="51">
        <v>1.0874704491725768</v>
      </c>
      <c r="EB18" s="52">
        <v>0.81475694444444446</v>
      </c>
      <c r="EC18" s="51">
        <v>1.2939814814814814</v>
      </c>
      <c r="ED18" s="55">
        <v>963</v>
      </c>
      <c r="EE18" s="50">
        <v>4.9979231568016615</v>
      </c>
      <c r="EF18" s="50">
        <v>3.3618899273104881</v>
      </c>
      <c r="EG18" s="50">
        <v>8.3598130841121492</v>
      </c>
      <c r="EH18" s="57">
        <v>0.91795091324200917</v>
      </c>
      <c r="EI18" s="53">
        <v>1.0890410958904109</v>
      </c>
      <c r="EJ18" s="57">
        <v>0.85030241935483875</v>
      </c>
      <c r="EK18" s="53">
        <v>1.4086021505376345</v>
      </c>
      <c r="EL18" s="55">
        <v>881</v>
      </c>
      <c r="EM18" s="56">
        <v>6.5232690124858115</v>
      </c>
      <c r="EN18" s="56">
        <v>3.9500567536889899</v>
      </c>
      <c r="EO18" s="56">
        <v>10.473325766174801</v>
      </c>
      <c r="EP18" s="60">
        <v>0.8991306954436451</v>
      </c>
      <c r="EQ18" s="13">
        <v>1.0641486810551559</v>
      </c>
      <c r="ER18" s="60">
        <v>0.89322916666666663</v>
      </c>
      <c r="ES18" s="13">
        <v>1.4518518518518519</v>
      </c>
      <c r="ET18" s="28">
        <v>982</v>
      </c>
      <c r="EU18" s="61">
        <v>5.674134419551935</v>
      </c>
      <c r="EV18" s="61">
        <v>3.404276985743381</v>
      </c>
      <c r="EW18" s="61">
        <v>9.0784114052953164</v>
      </c>
      <c r="EX18" s="64">
        <v>0.825699200913242</v>
      </c>
      <c r="EY18" s="6">
        <v>0.9571917808219178</v>
      </c>
      <c r="EZ18" s="64">
        <v>0.84677419354838712</v>
      </c>
      <c r="FA18" s="6">
        <v>1.430779569892473</v>
      </c>
      <c r="FB18" s="65">
        <v>923</v>
      </c>
      <c r="FC18" s="66">
        <v>5.8648429035752976</v>
      </c>
      <c r="FD18" s="66">
        <v>3.5468580715059588</v>
      </c>
      <c r="FE18" s="66">
        <v>9.4117009750812564</v>
      </c>
    </row>
    <row r="19" spans="1:161" ht="25.5" x14ac:dyDescent="0.25">
      <c r="A19" s="3" t="s">
        <v>15</v>
      </c>
      <c r="B19" s="4">
        <v>0.81854964207905379</v>
      </c>
      <c r="C19" s="2">
        <v>0.94771241830065367</v>
      </c>
      <c r="D19" s="4">
        <v>1.2908333333333333</v>
      </c>
      <c r="E19" s="5">
        <v>0.88357786947883243</v>
      </c>
      <c r="F19" s="6">
        <v>0.95311783585511234</v>
      </c>
      <c r="G19" s="5">
        <v>0.97916666666666663</v>
      </c>
      <c r="H19" s="6">
        <v>1.0228494623655915</v>
      </c>
      <c r="I19" s="7">
        <v>0.83076923076923082</v>
      </c>
      <c r="J19" s="2">
        <v>1.0108974358974359</v>
      </c>
      <c r="K19" s="7">
        <v>1.0334821428571428</v>
      </c>
      <c r="L19" s="2">
        <v>1.0654761904761905</v>
      </c>
      <c r="M19" s="8">
        <v>0.82658179012345678</v>
      </c>
      <c r="N19" s="9">
        <v>1.0532407407407407</v>
      </c>
      <c r="O19" s="8">
        <v>0.967741935483871</v>
      </c>
      <c r="P19" s="9">
        <v>1.2614247311827957</v>
      </c>
      <c r="Q19" s="12">
        <v>0.90977147360126087</v>
      </c>
      <c r="R19" s="13">
        <v>0.97488179669030728</v>
      </c>
      <c r="S19" s="12">
        <v>1.0278888888888889</v>
      </c>
      <c r="T19" s="13">
        <v>1.1763888888888889</v>
      </c>
      <c r="U19" s="7">
        <v>0.92650462962962965</v>
      </c>
      <c r="V19" s="2">
        <v>1.140625</v>
      </c>
      <c r="W19" s="7">
        <v>0.98252688172043012</v>
      </c>
      <c r="X19" s="2">
        <v>1.82997311827957</v>
      </c>
      <c r="Y19" s="8">
        <v>0.94282238442822386</v>
      </c>
      <c r="Z19" s="9">
        <v>0.96715328467153283</v>
      </c>
      <c r="AA19" s="8">
        <v>0.9819444444444444</v>
      </c>
      <c r="AB19" s="9">
        <v>1.0944444444444446</v>
      </c>
      <c r="AC19" s="18">
        <v>0.89048187972919157</v>
      </c>
      <c r="AD19" s="19">
        <v>0.98805256869772995</v>
      </c>
      <c r="AE19" s="18">
        <v>0.99932795698924726</v>
      </c>
      <c r="AF19" s="19">
        <v>0.926747311827957</v>
      </c>
      <c r="AG19" s="7">
        <v>0.77659574468085102</v>
      </c>
      <c r="AH19" s="2">
        <v>1.0023640661938533</v>
      </c>
      <c r="AI19" s="7">
        <v>1.0383064516129032</v>
      </c>
      <c r="AJ19" s="2">
        <v>1.0739247311827957</v>
      </c>
      <c r="AK19" s="21">
        <v>0.86861313868613144</v>
      </c>
      <c r="AL19" s="22">
        <v>1.1824817518248176</v>
      </c>
      <c r="AM19" s="21">
        <v>1.0152777777777777</v>
      </c>
      <c r="AN19" s="22">
        <v>1.1916666666666667</v>
      </c>
      <c r="AO19" s="7">
        <v>0.92156862745098034</v>
      </c>
      <c r="AP19" s="2">
        <v>1.0379901960784315</v>
      </c>
      <c r="AQ19" s="7">
        <v>0.90322580645161288</v>
      </c>
      <c r="AR19" s="2">
        <v>1.2540322580645162</v>
      </c>
      <c r="AS19" s="23">
        <v>0.99060457516339873</v>
      </c>
      <c r="AT19" s="24">
        <v>0.98131127450980393</v>
      </c>
      <c r="AU19" s="23">
        <v>1.0493055555555555</v>
      </c>
      <c r="AV19" s="24">
        <v>1.2916666666666667</v>
      </c>
      <c r="AW19" s="30">
        <v>5.5888468809073721</v>
      </c>
      <c r="AX19" s="7">
        <v>0.82413928012519566</v>
      </c>
      <c r="AY19" s="2">
        <v>0.84741784037558687</v>
      </c>
      <c r="AZ19" s="7">
        <v>0.99791666666666667</v>
      </c>
      <c r="BA19" s="2">
        <v>1.1333333333333333</v>
      </c>
      <c r="BB19" s="28">
        <v>529</v>
      </c>
      <c r="BC19" s="29">
        <v>3.3492438563327034</v>
      </c>
      <c r="BD19" s="29">
        <v>2.1361058601134215</v>
      </c>
      <c r="BE19" s="29">
        <v>5.4853497164461249</v>
      </c>
      <c r="BF19" s="26">
        <v>0.79808429118773949</v>
      </c>
      <c r="BG19" s="27">
        <v>0.94655172413793098</v>
      </c>
      <c r="BH19" s="26">
        <v>0.98017473118279574</v>
      </c>
      <c r="BI19" s="27">
        <v>1.0309139784946237</v>
      </c>
      <c r="BJ19" s="28">
        <v>532</v>
      </c>
      <c r="BK19" s="33">
        <v>3.3284774436090228</v>
      </c>
      <c r="BL19" s="33">
        <v>2.268796992481203</v>
      </c>
      <c r="BM19" s="33">
        <v>5.5972744360902258</v>
      </c>
      <c r="BN19" s="7">
        <v>0.93356643356643354</v>
      </c>
      <c r="BO19" s="2">
        <v>0.89277389277389274</v>
      </c>
      <c r="BP19" s="7">
        <v>0.98118279569892475</v>
      </c>
      <c r="BQ19" s="2">
        <v>1.064516129032258</v>
      </c>
      <c r="BR19" s="28">
        <v>543</v>
      </c>
      <c r="BS19" s="29">
        <v>3.5570902394106816</v>
      </c>
      <c r="BT19" s="29">
        <v>2.1399631675874771</v>
      </c>
      <c r="BU19" s="29">
        <v>5.6970534069981582</v>
      </c>
      <c r="BV19" s="26">
        <v>0.89273504273504278</v>
      </c>
      <c r="BW19" s="27">
        <v>0.9128205128205128</v>
      </c>
      <c r="BX19" s="26">
        <v>0.97916666666666663</v>
      </c>
      <c r="BY19" s="27">
        <v>1.1071428571428572</v>
      </c>
      <c r="BZ19" s="28">
        <v>487</v>
      </c>
      <c r="CA19" s="33">
        <v>3.4958932238193019</v>
      </c>
      <c r="CB19" s="33">
        <v>2.2258726899383983</v>
      </c>
      <c r="CC19" s="33">
        <v>5.7217659137577002</v>
      </c>
      <c r="CD19" s="4">
        <v>0.92149758454106279</v>
      </c>
      <c r="CE19" s="2">
        <v>0.93357487922705318</v>
      </c>
      <c r="CF19" s="4">
        <v>1.0161290322580645</v>
      </c>
      <c r="CG19" s="2">
        <v>1.1612903225806452</v>
      </c>
      <c r="CH19" s="28">
        <v>545</v>
      </c>
      <c r="CI19" s="29">
        <v>3.4871559633027522</v>
      </c>
      <c r="CJ19" s="29">
        <v>2.2110091743119265</v>
      </c>
      <c r="CK19" s="29">
        <v>5.6981651376146791</v>
      </c>
      <c r="CL19" s="26">
        <v>0.76817042606516295</v>
      </c>
      <c r="CM19" s="27">
        <v>0.93045112781954886</v>
      </c>
      <c r="CN19" s="26">
        <v>0.99722222222222223</v>
      </c>
      <c r="CO19" s="27">
        <v>1.0319444444444446</v>
      </c>
      <c r="CP19" s="28">
        <v>520</v>
      </c>
      <c r="CQ19" s="33">
        <v>3.1490384615384617</v>
      </c>
      <c r="CR19" s="33">
        <v>2.1423076923076922</v>
      </c>
      <c r="CS19" s="33">
        <v>5.2913461538461535</v>
      </c>
      <c r="CT19" s="4">
        <v>0.69761904761904758</v>
      </c>
      <c r="CU19" s="36">
        <v>0.84880952380952379</v>
      </c>
      <c r="CV19" s="4">
        <v>0.9838709677419355</v>
      </c>
      <c r="CW19" s="36">
        <v>1.3225806451612903</v>
      </c>
      <c r="CX19" s="37">
        <v>549</v>
      </c>
      <c r="CY19" s="38">
        <v>2.9344262295081966</v>
      </c>
      <c r="CZ19" s="38">
        <v>2.1948998178506374</v>
      </c>
      <c r="DA19" s="38">
        <v>5.129326047358834</v>
      </c>
      <c r="DB19" s="35">
        <v>0.71446078431372551</v>
      </c>
      <c r="DC19" s="27">
        <v>0.81740196078431371</v>
      </c>
      <c r="DD19" s="35">
        <v>0.97847222222222219</v>
      </c>
      <c r="DE19" s="27">
        <v>1.2</v>
      </c>
      <c r="DF19" s="28">
        <v>530</v>
      </c>
      <c r="DG19" s="33">
        <v>2.979245283018868</v>
      </c>
      <c r="DH19" s="33">
        <v>2.0735849056603772</v>
      </c>
      <c r="DI19" s="33">
        <v>5.0528301886792457</v>
      </c>
      <c r="DJ19" s="4">
        <v>0.76578737010391684</v>
      </c>
      <c r="DK19" s="2">
        <v>0.9616306954436451</v>
      </c>
      <c r="DL19" s="4">
        <v>1.0120967741935485</v>
      </c>
      <c r="DM19" s="2">
        <v>1.211021505376344</v>
      </c>
      <c r="DN19" s="28">
        <v>526</v>
      </c>
      <c r="DO19" s="29">
        <v>3.252851711026616</v>
      </c>
      <c r="DP19" s="29">
        <v>2.3811787072243344</v>
      </c>
      <c r="DQ19" s="29">
        <v>5.6340304182509504</v>
      </c>
      <c r="DR19" s="46">
        <v>0.70884022708840222</v>
      </c>
      <c r="DS19" s="45">
        <v>1.2037712895377128</v>
      </c>
      <c r="DT19" s="46">
        <v>0.9838709677419355</v>
      </c>
      <c r="DU19" s="45">
        <v>1.467741935483871</v>
      </c>
      <c r="DV19" s="47">
        <v>532</v>
      </c>
      <c r="DW19" s="44">
        <v>3.018796992481203</v>
      </c>
      <c r="DX19" s="44">
        <v>2.886278195488722</v>
      </c>
      <c r="DY19" s="44">
        <v>5.905075187969925</v>
      </c>
      <c r="DZ19" s="52">
        <v>0.63846801346801352</v>
      </c>
      <c r="EA19" s="51">
        <v>1.0460858585858586</v>
      </c>
      <c r="EB19" s="52">
        <v>0.98333333333333328</v>
      </c>
      <c r="EC19" s="51">
        <v>1.0902777777777777</v>
      </c>
      <c r="ED19" s="55">
        <v>525</v>
      </c>
      <c r="EE19" s="50">
        <v>2.7933333333333334</v>
      </c>
      <c r="EF19" s="50">
        <v>2.3257142857142856</v>
      </c>
      <c r="EG19" s="50">
        <v>5.1190476190476186</v>
      </c>
      <c r="EH19" s="57">
        <v>0.78623188405797106</v>
      </c>
      <c r="EI19" s="53">
        <v>1.0664251207729469</v>
      </c>
      <c r="EJ19" s="57">
        <v>1</v>
      </c>
      <c r="EK19" s="53">
        <v>1.260752688172043</v>
      </c>
      <c r="EL19" s="55">
        <v>519</v>
      </c>
      <c r="EM19" s="56">
        <v>3.3150289017341041</v>
      </c>
      <c r="EN19" s="56">
        <v>2.6050096339113682</v>
      </c>
      <c r="EO19" s="56">
        <v>5.9200385356454719</v>
      </c>
      <c r="EP19" s="60">
        <v>0.84461152882205515</v>
      </c>
      <c r="EQ19" s="63">
        <v>1.2255639097744362</v>
      </c>
      <c r="ER19" s="60">
        <v>1.0302083333333334</v>
      </c>
      <c r="ES19" s="63">
        <v>1.8583333333333334</v>
      </c>
      <c r="ET19" s="28">
        <v>530</v>
      </c>
      <c r="EU19" s="61">
        <v>3.3070754716981132</v>
      </c>
      <c r="EV19" s="61">
        <v>3.1075471698113208</v>
      </c>
      <c r="EW19" s="61">
        <v>6.4146226415094336</v>
      </c>
      <c r="EX19" s="64">
        <v>0.73389694041867959</v>
      </c>
      <c r="EY19" s="6">
        <v>1.0567632850241546</v>
      </c>
      <c r="EZ19" s="64">
        <v>1.1243279569892473</v>
      </c>
      <c r="FA19" s="6">
        <v>1.8125</v>
      </c>
      <c r="FB19" s="65">
        <v>519</v>
      </c>
      <c r="FC19" s="66">
        <v>3.3680154142581888</v>
      </c>
      <c r="FD19" s="66">
        <v>2.985067437379576</v>
      </c>
      <c r="FE19" s="66">
        <v>6.3530828516377653</v>
      </c>
    </row>
    <row r="20" spans="1:161" x14ac:dyDescent="0.25">
      <c r="A20" s="3" t="s">
        <v>16</v>
      </c>
      <c r="B20" s="4">
        <v>0.87962962962962965</v>
      </c>
      <c r="C20" s="2">
        <v>1.1360837438423645</v>
      </c>
      <c r="D20" s="4">
        <v>0.81828703703703709</v>
      </c>
      <c r="E20" s="5">
        <v>0.83883754973916813</v>
      </c>
      <c r="F20" s="6">
        <v>0.84210738126738671</v>
      </c>
      <c r="G20" s="5">
        <v>0.85573476702508966</v>
      </c>
      <c r="H20" s="6">
        <v>1.021505376344086</v>
      </c>
      <c r="I20" s="7">
        <v>0.88903025162567151</v>
      </c>
      <c r="J20" s="2">
        <v>1.0497596833474696</v>
      </c>
      <c r="K20" s="7">
        <v>0.92708333333333337</v>
      </c>
      <c r="L20" s="2">
        <v>1.1485615079365079</v>
      </c>
      <c r="M20" s="8">
        <v>0.80769230769230771</v>
      </c>
      <c r="N20" s="9">
        <v>0.86091686091686093</v>
      </c>
      <c r="O20" s="8">
        <v>0.85483870967741937</v>
      </c>
      <c r="P20" s="9">
        <v>1.4269713261648747</v>
      </c>
      <c r="Q20" s="12">
        <v>0.73452380952380958</v>
      </c>
      <c r="R20" s="13">
        <v>1.0925925925925926</v>
      </c>
      <c r="S20" s="12">
        <v>0.89675925925925926</v>
      </c>
      <c r="T20" s="13">
        <v>1.1333333333333333</v>
      </c>
      <c r="U20" s="7">
        <v>0.73920287069075996</v>
      </c>
      <c r="V20" s="2">
        <v>1.1186723055235166</v>
      </c>
      <c r="W20" s="7">
        <v>0.84184587813620071</v>
      </c>
      <c r="X20" s="2">
        <v>1.0806451612903225</v>
      </c>
      <c r="Y20" s="8">
        <v>0.74902874902874905</v>
      </c>
      <c r="Z20" s="9">
        <v>1.252007252007252</v>
      </c>
      <c r="AA20" s="8">
        <v>0.74212962962962958</v>
      </c>
      <c r="AB20" s="9">
        <v>1.0111111111111111</v>
      </c>
      <c r="AC20" s="18">
        <v>0.7646604938271605</v>
      </c>
      <c r="AD20" s="19">
        <v>1.0992798353909465</v>
      </c>
      <c r="AE20" s="18">
        <v>0.70385304659498205</v>
      </c>
      <c r="AF20" s="19">
        <v>1.0501792114695341</v>
      </c>
      <c r="AG20" s="7">
        <v>0.84948778565799843</v>
      </c>
      <c r="AH20" s="2">
        <v>1.1607565011820331</v>
      </c>
      <c r="AI20" s="7">
        <v>0.7748655913978495</v>
      </c>
      <c r="AJ20" s="2">
        <v>1.096774193548387</v>
      </c>
      <c r="AK20" s="21">
        <v>0.74060654857756303</v>
      </c>
      <c r="AL20" s="22">
        <v>0.98403113258185726</v>
      </c>
      <c r="AM20" s="21">
        <v>0.72870370370370374</v>
      </c>
      <c r="AN20" s="22">
        <v>0.999537037037037</v>
      </c>
      <c r="AO20" s="7">
        <v>0.81428381786804727</v>
      </c>
      <c r="AP20" s="2">
        <v>1.0266825965750697</v>
      </c>
      <c r="AQ20" s="7">
        <v>0.88978494623655913</v>
      </c>
      <c r="AR20" s="2">
        <v>1.094758064516129</v>
      </c>
      <c r="AS20" s="23">
        <v>0.82561728395061729</v>
      </c>
      <c r="AT20" s="24">
        <v>1.1098927875243665</v>
      </c>
      <c r="AU20" s="23">
        <v>0.81967592592592597</v>
      </c>
      <c r="AV20" s="24">
        <v>1.0453703703703703</v>
      </c>
      <c r="AW20" s="30">
        <v>6.0766738660907125</v>
      </c>
      <c r="AX20" s="7">
        <v>0.75033792917004594</v>
      </c>
      <c r="AY20" s="2">
        <v>1.0097323600973236</v>
      </c>
      <c r="AZ20" s="7">
        <v>0.95092592592592595</v>
      </c>
      <c r="BA20" s="2">
        <v>1.0074074074074073</v>
      </c>
      <c r="BB20" s="28">
        <v>900</v>
      </c>
      <c r="BC20" s="29">
        <v>2.6830555555555557</v>
      </c>
      <c r="BD20" s="29">
        <v>3.2838888888888889</v>
      </c>
      <c r="BE20" s="29">
        <v>5.9669444444444446</v>
      </c>
      <c r="BF20" s="26">
        <v>0.74894179894179891</v>
      </c>
      <c r="BG20" s="27">
        <v>1.0695767195767196</v>
      </c>
      <c r="BH20" s="26">
        <v>0.85931899641577059</v>
      </c>
      <c r="BI20" s="27">
        <v>1.064516129032258</v>
      </c>
      <c r="BJ20" s="28">
        <v>925</v>
      </c>
      <c r="BK20" s="33">
        <v>2.5670270270270272</v>
      </c>
      <c r="BL20" s="33">
        <v>3.4697297297297296</v>
      </c>
      <c r="BM20" s="33">
        <v>6.0367567567567564</v>
      </c>
      <c r="BN20" s="7">
        <v>0.72128963495869969</v>
      </c>
      <c r="BO20" s="2">
        <v>1.0948574473754329</v>
      </c>
      <c r="BP20" s="7">
        <v>0.8369175627240143</v>
      </c>
      <c r="BQ20" s="2">
        <v>1.178763440860215</v>
      </c>
      <c r="BR20" s="28">
        <v>922</v>
      </c>
      <c r="BS20" s="29">
        <v>2.4810195227765726</v>
      </c>
      <c r="BT20" s="29">
        <v>3.6550976138828633</v>
      </c>
      <c r="BU20" s="29">
        <v>6.1361171366594363</v>
      </c>
      <c r="BV20" s="26">
        <v>0.67496296296296299</v>
      </c>
      <c r="BW20" s="27">
        <v>1.1534814814814816</v>
      </c>
      <c r="BX20" s="26">
        <v>0.85416666666666663</v>
      </c>
      <c r="BY20" s="27">
        <v>1.1165674603174602</v>
      </c>
      <c r="BZ20" s="28">
        <v>830</v>
      </c>
      <c r="CA20" s="33">
        <v>2.4096385542168677</v>
      </c>
      <c r="CB20" s="33">
        <v>3.7012048192771085</v>
      </c>
      <c r="CC20" s="33">
        <v>6.1108433734939762</v>
      </c>
      <c r="CD20" s="4">
        <v>0.7361782071927</v>
      </c>
      <c r="CE20" s="2">
        <v>1.1575415995705851</v>
      </c>
      <c r="CF20" s="4">
        <v>0.89068100358422941</v>
      </c>
      <c r="CG20" s="2">
        <v>1.2181899641577061</v>
      </c>
      <c r="CH20" s="28">
        <v>929</v>
      </c>
      <c r="CI20" s="29">
        <v>2.5462863293864371</v>
      </c>
      <c r="CJ20" s="29">
        <v>3.7847147470398279</v>
      </c>
      <c r="CK20" s="29">
        <v>6.331001076426265</v>
      </c>
      <c r="CL20" s="26">
        <v>0.69284321915900859</v>
      </c>
      <c r="CM20" s="27">
        <v>1.1118072960178222</v>
      </c>
      <c r="CN20" s="26">
        <v>0.79583333333333328</v>
      </c>
      <c r="CO20" s="27">
        <v>1.1905092592592592</v>
      </c>
      <c r="CP20" s="28">
        <v>896</v>
      </c>
      <c r="CQ20" s="33">
        <v>2.34765625</v>
      </c>
      <c r="CR20" s="33">
        <v>3.6629464285714284</v>
      </c>
      <c r="CS20" s="33">
        <v>6.0106026785714288</v>
      </c>
      <c r="CT20" s="4">
        <v>0.73054213633923781</v>
      </c>
      <c r="CU20" s="36">
        <v>1.1500268384326355</v>
      </c>
      <c r="CV20" s="4">
        <v>0.82437275985663083</v>
      </c>
      <c r="CW20" s="36">
        <v>1.2795698924731183</v>
      </c>
      <c r="CX20" s="37">
        <v>927</v>
      </c>
      <c r="CY20" s="38">
        <v>2.4606256742179071</v>
      </c>
      <c r="CZ20" s="38">
        <v>3.8516720604099244</v>
      </c>
      <c r="DA20" s="38">
        <v>6.3122977346278315</v>
      </c>
      <c r="DB20" s="35">
        <v>0.68981481481481477</v>
      </c>
      <c r="DC20" s="27">
        <v>1.1111111111111112</v>
      </c>
      <c r="DD20" s="35">
        <v>0.75185185185185188</v>
      </c>
      <c r="DE20" s="27">
        <v>1.4666666666666666</v>
      </c>
      <c r="DF20" s="28">
        <v>894</v>
      </c>
      <c r="DG20" s="33">
        <v>2.3249440715883667</v>
      </c>
      <c r="DH20" s="33">
        <v>4.0536912751677852</v>
      </c>
      <c r="DI20" s="33">
        <v>6.3786353467561518</v>
      </c>
      <c r="DJ20" s="4">
        <v>0.62736477484678921</v>
      </c>
      <c r="DK20" s="2">
        <v>1.1132427391420197</v>
      </c>
      <c r="DL20" s="4">
        <v>0.65367383512544808</v>
      </c>
      <c r="DM20" s="2">
        <v>1.4086021505376345</v>
      </c>
      <c r="DN20" s="28">
        <v>922</v>
      </c>
      <c r="DO20" s="29">
        <v>2.0680585683297181</v>
      </c>
      <c r="DP20" s="29">
        <v>3.9707158351409979</v>
      </c>
      <c r="DQ20" s="29">
        <v>6.0387744034707156</v>
      </c>
      <c r="DR20" s="48">
        <v>0.56474722898080565</v>
      </c>
      <c r="DS20" s="45">
        <v>1.1546363882130306</v>
      </c>
      <c r="DT20" s="46">
        <v>0.76254480286738346</v>
      </c>
      <c r="DU20" s="45">
        <v>1.3333333333333333</v>
      </c>
      <c r="DV20" s="47">
        <v>919</v>
      </c>
      <c r="DW20" s="44">
        <v>2.0625680087051141</v>
      </c>
      <c r="DX20" s="44">
        <v>3.9428726877040261</v>
      </c>
      <c r="DY20" s="44">
        <v>6.0054406964091402</v>
      </c>
      <c r="DZ20" s="52">
        <v>0.56126427179058758</v>
      </c>
      <c r="EA20" s="51">
        <v>1.1718184349763296</v>
      </c>
      <c r="EB20" s="52">
        <v>0.66898148148148151</v>
      </c>
      <c r="EC20" s="51">
        <v>1.2643518518518519</v>
      </c>
      <c r="ED20" s="55">
        <v>898</v>
      </c>
      <c r="EE20" s="50">
        <v>1.9267817371937639</v>
      </c>
      <c r="EF20" s="50">
        <v>3.8635857461024501</v>
      </c>
      <c r="EG20" s="50">
        <v>5.7903674832962135</v>
      </c>
      <c r="EH20" s="57">
        <v>0.6256613756613757</v>
      </c>
      <c r="EI20" s="53">
        <v>1.1591269841269842</v>
      </c>
      <c r="EJ20" s="57">
        <v>0.83960573476702505</v>
      </c>
      <c r="EK20" s="53">
        <v>1.4014336917562724</v>
      </c>
      <c r="EL20" s="55">
        <v>922</v>
      </c>
      <c r="EM20" s="56">
        <v>2.2988069414316703</v>
      </c>
      <c r="EN20" s="56">
        <v>4.0723969631236443</v>
      </c>
      <c r="EO20" s="56">
        <v>6.3712039045553146</v>
      </c>
      <c r="EP20" s="60">
        <v>0.67606412382531789</v>
      </c>
      <c r="EQ20" s="13">
        <v>1.1252072968490878</v>
      </c>
      <c r="ER20" s="60">
        <v>0.77361111111111114</v>
      </c>
      <c r="ES20" s="13">
        <v>1.4935185185185185</v>
      </c>
      <c r="ET20" s="28">
        <v>893</v>
      </c>
      <c r="EU20" s="61">
        <v>2.2782754759238522</v>
      </c>
      <c r="EV20" s="61">
        <v>4.0856662933930572</v>
      </c>
      <c r="EW20" s="61">
        <v>6.3639417693169094</v>
      </c>
      <c r="EX20" s="62">
        <v>0.57157867086945102</v>
      </c>
      <c r="EY20" s="6">
        <v>1.1386918833727344</v>
      </c>
      <c r="EZ20" s="64">
        <v>0.75336021505376349</v>
      </c>
      <c r="FA20" s="6">
        <v>1.3409498207885304</v>
      </c>
      <c r="FB20" s="65">
        <v>924</v>
      </c>
      <c r="FC20" s="66">
        <v>2.087391774891775</v>
      </c>
      <c r="FD20" s="66">
        <v>3.9653679653679652</v>
      </c>
      <c r="FE20" s="66">
        <v>6.0527597402597406</v>
      </c>
    </row>
    <row r="21" spans="1:161" ht="38.25" x14ac:dyDescent="0.25">
      <c r="A21" s="3" t="s">
        <v>17</v>
      </c>
      <c r="B21" s="4">
        <v>0.94517120453918602</v>
      </c>
      <c r="C21" s="2">
        <v>1.2447514560476771</v>
      </c>
      <c r="D21" s="4">
        <v>1.0194202898550724</v>
      </c>
      <c r="E21" s="5">
        <v>0.72</v>
      </c>
      <c r="F21" s="6">
        <v>1.1834437086092715</v>
      </c>
      <c r="G21" s="5">
        <v>1</v>
      </c>
      <c r="H21" s="6">
        <v>0.75806451612903225</v>
      </c>
      <c r="I21" s="7">
        <v>0.6976646328634547</v>
      </c>
      <c r="J21" s="2">
        <v>1.1546391752577319</v>
      </c>
      <c r="K21" s="7">
        <v>0.99689440993788825</v>
      </c>
      <c r="L21" s="2">
        <v>0.71583850931677018</v>
      </c>
      <c r="M21" s="8">
        <v>0.74047928664313578</v>
      </c>
      <c r="N21" s="9">
        <v>1.0786736020806242</v>
      </c>
      <c r="O21" s="8">
        <v>1.0168302945301544</v>
      </c>
      <c r="P21" s="9">
        <v>0.85553997194950915</v>
      </c>
      <c r="Q21" s="12">
        <v>0.80796252927400469</v>
      </c>
      <c r="R21" s="13">
        <v>1.0423497267759563</v>
      </c>
      <c r="S21" s="12">
        <v>0.91333333333333333</v>
      </c>
      <c r="T21" s="13">
        <v>0.9311594202898551</v>
      </c>
      <c r="U21" s="7">
        <v>0.72379696769940671</v>
      </c>
      <c r="V21" s="2">
        <v>0.98615688859591299</v>
      </c>
      <c r="W21" s="7">
        <v>1.0129032258064516</v>
      </c>
      <c r="X21" s="2">
        <v>0.74193548387096775</v>
      </c>
      <c r="Y21" s="8">
        <v>0.7282041368644887</v>
      </c>
      <c r="Z21" s="9">
        <v>0.84844384303112319</v>
      </c>
      <c r="AA21" s="8">
        <v>0.94</v>
      </c>
      <c r="AB21" s="9">
        <v>0.76666666666666672</v>
      </c>
      <c r="AC21" s="18">
        <v>0.70313951328255619</v>
      </c>
      <c r="AD21" s="19">
        <v>0.80819245773732118</v>
      </c>
      <c r="AE21" s="18">
        <v>0.90827489481065915</v>
      </c>
      <c r="AF21" s="19">
        <v>0.79102384291725103</v>
      </c>
      <c r="AG21" s="7">
        <v>0.69882179675994105</v>
      </c>
      <c r="AH21" s="2">
        <v>0.80541237113402064</v>
      </c>
      <c r="AI21" s="7">
        <v>1.008695652173913</v>
      </c>
      <c r="AJ21" s="2">
        <v>0.6297335203366059</v>
      </c>
      <c r="AK21" s="21">
        <v>0.75338288545835719</v>
      </c>
      <c r="AL21" s="22">
        <v>0.87525016677785195</v>
      </c>
      <c r="AM21" s="21">
        <v>0.95913043478260873</v>
      </c>
      <c r="AN21" s="22">
        <v>0.6507246376811594</v>
      </c>
      <c r="AO21" s="7">
        <v>0.68126254333150882</v>
      </c>
      <c r="AP21" s="2">
        <v>1.0791826309067689</v>
      </c>
      <c r="AQ21" s="7">
        <v>1.11164095371669</v>
      </c>
      <c r="AR21" s="2">
        <v>0.72300140252454415</v>
      </c>
      <c r="AS21" s="23">
        <v>0.70011489850631947</v>
      </c>
      <c r="AT21" s="24">
        <v>1.1327077747989276</v>
      </c>
      <c r="AU21" s="23">
        <v>1.0756521739130436</v>
      </c>
      <c r="AV21" s="24">
        <v>0.91739130434782612</v>
      </c>
      <c r="AW21" s="30">
        <v>10.402173913043478</v>
      </c>
      <c r="AX21" s="7">
        <v>0.81540616246498598</v>
      </c>
      <c r="AY21" s="2">
        <v>1.0483660130718955</v>
      </c>
      <c r="AZ21" s="7">
        <v>0.96805555555555556</v>
      </c>
      <c r="BA21" s="17">
        <v>2</v>
      </c>
      <c r="BB21" s="28">
        <v>541</v>
      </c>
      <c r="BC21" s="29">
        <v>7.9006469500924217</v>
      </c>
      <c r="BD21" s="29">
        <v>2.8133086876155269</v>
      </c>
      <c r="BE21" s="29">
        <v>10.713955637707949</v>
      </c>
      <c r="BF21" s="26">
        <v>0.73351302785265049</v>
      </c>
      <c r="BG21" s="27">
        <v>0.97610062893081762</v>
      </c>
      <c r="BH21" s="26">
        <v>0.78494623655913975</v>
      </c>
      <c r="BI21" s="27">
        <v>1.7405913978494623</v>
      </c>
      <c r="BJ21" s="28">
        <v>613</v>
      </c>
      <c r="BK21" s="33">
        <v>6.1876019575856445</v>
      </c>
      <c r="BL21" s="33">
        <v>2.3221859706362151</v>
      </c>
      <c r="BM21" s="33">
        <v>8.5097879282218596</v>
      </c>
      <c r="BN21" s="7">
        <v>0.71786609380594346</v>
      </c>
      <c r="BO21" s="2">
        <v>1.0375939849624061</v>
      </c>
      <c r="BP21" s="7">
        <v>0.88799283154121866</v>
      </c>
      <c r="BQ21" s="2">
        <v>1.9556451612903225</v>
      </c>
      <c r="BR21" s="28">
        <v>480</v>
      </c>
      <c r="BS21" s="29">
        <v>8.3062500000000004</v>
      </c>
      <c r="BT21" s="29">
        <v>3.2406250000000001</v>
      </c>
      <c r="BU21" s="29">
        <v>11.546875</v>
      </c>
      <c r="BV21" s="26">
        <v>0.71954365079365079</v>
      </c>
      <c r="BW21" s="27">
        <v>0.92395833333333333</v>
      </c>
      <c r="BX21" s="26">
        <v>0.91790674603174605</v>
      </c>
      <c r="BY21" s="27">
        <v>1.7142857142857142</v>
      </c>
      <c r="BZ21" s="28">
        <v>496</v>
      </c>
      <c r="CA21" s="33">
        <v>7.386592741935484</v>
      </c>
      <c r="CB21" s="33">
        <v>2.5025201612903225</v>
      </c>
      <c r="CC21" s="33">
        <v>9.8891129032258061</v>
      </c>
      <c r="CD21" s="4">
        <v>0.71840315073397776</v>
      </c>
      <c r="CE21" s="2">
        <v>0.90601503759398494</v>
      </c>
      <c r="CF21" s="4">
        <v>0.87253584229390679</v>
      </c>
      <c r="CG21" s="2">
        <v>1.967741935483871</v>
      </c>
      <c r="CH21" s="28">
        <v>486</v>
      </c>
      <c r="CI21" s="29">
        <v>8.1358024691358022</v>
      </c>
      <c r="CJ21" s="29">
        <v>2.9938271604938271</v>
      </c>
      <c r="CK21" s="29">
        <v>11.12962962962963</v>
      </c>
      <c r="CL21" s="26">
        <v>0.73284589426321711</v>
      </c>
      <c r="CM21" s="27">
        <v>0.92454068241469811</v>
      </c>
      <c r="CN21" s="26">
        <v>0.73819444444444449</v>
      </c>
      <c r="CO21" s="27">
        <v>1.6166666666666667</v>
      </c>
      <c r="CP21" s="28">
        <v>492</v>
      </c>
      <c r="CQ21" s="33">
        <v>7.2134146341463419</v>
      </c>
      <c r="CR21" s="33">
        <v>2.6148373983739837</v>
      </c>
      <c r="CS21" s="33">
        <v>9.8282520325203251</v>
      </c>
      <c r="CT21" s="4">
        <v>0.74409305707015627</v>
      </c>
      <c r="CU21" s="36">
        <v>0.99809160305343514</v>
      </c>
      <c r="CV21" s="4">
        <v>0.75224014336917566</v>
      </c>
      <c r="CW21" s="36">
        <v>1.903225806451613</v>
      </c>
      <c r="CX21" s="37">
        <v>506</v>
      </c>
      <c r="CY21" s="38">
        <v>7.3636363636363633</v>
      </c>
      <c r="CZ21" s="38">
        <v>2.9496047430830039</v>
      </c>
      <c r="DA21" s="38">
        <v>10.313241106719367</v>
      </c>
      <c r="DB21" s="35">
        <v>0.90503875968992253</v>
      </c>
      <c r="DC21" s="27">
        <v>0.86498708010335912</v>
      </c>
      <c r="DD21" s="35">
        <v>0.73425925925925928</v>
      </c>
      <c r="DE21" s="27">
        <v>1.9590277777777778</v>
      </c>
      <c r="DF21" s="28">
        <v>523</v>
      </c>
      <c r="DG21" s="33">
        <v>7.0506692160611859</v>
      </c>
      <c r="DH21" s="33">
        <v>2.6285850860420652</v>
      </c>
      <c r="DI21" s="33">
        <v>9.6792543021032511</v>
      </c>
      <c r="DJ21" s="4">
        <v>0.82379134860050895</v>
      </c>
      <c r="DK21" s="2">
        <v>0.97519083969465647</v>
      </c>
      <c r="DL21" s="4">
        <v>0.7744175627240143</v>
      </c>
      <c r="DM21" s="2">
        <v>1.5793010752688172</v>
      </c>
      <c r="DN21" s="28">
        <v>466</v>
      </c>
      <c r="DO21" s="29">
        <v>7.877682403433476</v>
      </c>
      <c r="DP21" s="29">
        <v>2.9055793991416308</v>
      </c>
      <c r="DQ21" s="29">
        <v>10.783261802575108</v>
      </c>
      <c r="DR21" s="46">
        <v>0.8293044953350297</v>
      </c>
      <c r="DS21" s="45">
        <v>1.0559796437659033</v>
      </c>
      <c r="DT21" s="46">
        <v>0.7143817204301075</v>
      </c>
      <c r="DU21" s="45">
        <v>1.8602150537634408</v>
      </c>
      <c r="DV21" s="47">
        <v>508</v>
      </c>
      <c r="DW21" s="44">
        <v>6.9881889763779528</v>
      </c>
      <c r="DX21" s="44">
        <v>2.9960629921259843</v>
      </c>
      <c r="DY21" s="44">
        <v>9.984251968503937</v>
      </c>
      <c r="DZ21" s="52">
        <v>0.84483506944444442</v>
      </c>
      <c r="EA21" s="51">
        <v>0.87239583333333337</v>
      </c>
      <c r="EB21" s="52">
        <v>0.73333333333333328</v>
      </c>
      <c r="EC21" s="51">
        <v>1.8333333333333333</v>
      </c>
      <c r="ED21" s="55">
        <v>493</v>
      </c>
      <c r="EE21" s="50">
        <v>7.1612576064908726</v>
      </c>
      <c r="EF21" s="50">
        <v>2.6977687626774847</v>
      </c>
      <c r="EG21" s="50">
        <v>9.8590263691683564</v>
      </c>
      <c r="EH21" s="57">
        <v>0.83040935672514615</v>
      </c>
      <c r="EI21" s="53">
        <v>0.8822055137844611</v>
      </c>
      <c r="EJ21" s="57">
        <v>0.7905465949820788</v>
      </c>
      <c r="EK21" s="53">
        <v>1.5779569892473118</v>
      </c>
      <c r="EL21" s="55">
        <v>480</v>
      </c>
      <c r="EM21" s="56">
        <v>7.817708333333333</v>
      </c>
      <c r="EN21" s="56">
        <v>2.6895833333333332</v>
      </c>
      <c r="EO21" s="56">
        <v>10.507291666666667</v>
      </c>
      <c r="EP21" s="60">
        <v>0.99956597222222221</v>
      </c>
      <c r="EQ21" s="13">
        <v>0.97330729166666663</v>
      </c>
      <c r="ER21" s="60">
        <v>0.84236111111111112</v>
      </c>
      <c r="ES21" s="13">
        <v>0.91666666666666663</v>
      </c>
      <c r="ET21" s="28">
        <v>630</v>
      </c>
      <c r="EU21" s="61">
        <v>6.5436507936507935</v>
      </c>
      <c r="EV21" s="61">
        <v>2.2341269841269842</v>
      </c>
      <c r="EW21" s="61">
        <v>8.7777777777777786</v>
      </c>
      <c r="EX21" s="64">
        <v>0.90588723051409614</v>
      </c>
      <c r="EY21" s="6">
        <v>0.92475124378109452</v>
      </c>
      <c r="EZ21" s="64">
        <v>0.84923835125448033</v>
      </c>
      <c r="FA21" s="6">
        <v>0.87096774193548387</v>
      </c>
      <c r="FB21" s="65">
        <v>661</v>
      </c>
      <c r="FC21" s="66">
        <v>6.1732223903177008</v>
      </c>
      <c r="FD21" s="66">
        <v>2.1051437216338882</v>
      </c>
      <c r="FE21" s="66">
        <v>8.2783661119515877</v>
      </c>
    </row>
    <row r="22" spans="1:161" x14ac:dyDescent="0.25">
      <c r="A22" s="3" t="s">
        <v>18</v>
      </c>
      <c r="B22" s="4">
        <v>1.0113788487282462</v>
      </c>
      <c r="C22" s="2">
        <v>1.0237617135207497</v>
      </c>
      <c r="D22" s="4">
        <v>1</v>
      </c>
      <c r="E22" s="5">
        <v>0.92292490118577075</v>
      </c>
      <c r="F22" s="6">
        <v>0.98715415019762842</v>
      </c>
      <c r="G22" s="5">
        <v>1.0134408602150538</v>
      </c>
      <c r="H22" s="6">
        <v>1.0551075268817205</v>
      </c>
      <c r="I22" s="7">
        <v>1.0927536231884059</v>
      </c>
      <c r="J22" s="2">
        <v>0.91630434782608694</v>
      </c>
      <c r="K22" s="7">
        <v>1.2678571428571428</v>
      </c>
      <c r="L22" s="2">
        <v>1</v>
      </c>
      <c r="M22" s="8">
        <v>1.0268115942028986</v>
      </c>
      <c r="N22" s="9">
        <v>0.8824110671936759</v>
      </c>
      <c r="O22" s="8">
        <v>1.1458333333333333</v>
      </c>
      <c r="P22" s="9">
        <v>0.978494623655914</v>
      </c>
      <c r="Q22" s="12">
        <v>0.89818548387096775</v>
      </c>
      <c r="R22" s="13">
        <v>0.93010752688172038</v>
      </c>
      <c r="S22" s="12">
        <v>0.99861111111111112</v>
      </c>
      <c r="T22" s="13">
        <v>1.0222222222222221</v>
      </c>
      <c r="U22" s="7">
        <v>1.2405598958333333</v>
      </c>
      <c r="V22" s="2">
        <v>0.73942057291666663</v>
      </c>
      <c r="W22" s="7">
        <v>1.6723790322580645</v>
      </c>
      <c r="X22" s="2">
        <v>1.043010752688172</v>
      </c>
      <c r="Y22" s="8">
        <v>0.96875</v>
      </c>
      <c r="Z22" s="9">
        <v>0.9178187403993856</v>
      </c>
      <c r="AA22" s="8">
        <v>0.70787037037037037</v>
      </c>
      <c r="AB22" s="9">
        <v>1.0101851851851851</v>
      </c>
      <c r="AC22" s="18">
        <v>0.97313384813384818</v>
      </c>
      <c r="AD22" s="19">
        <v>0.96672182386468097</v>
      </c>
      <c r="AE22" s="18">
        <v>0.65546594982078854</v>
      </c>
      <c r="AF22" s="19">
        <v>0.99910394265232971</v>
      </c>
      <c r="AG22" s="7">
        <v>0.8486426767676768</v>
      </c>
      <c r="AH22" s="2">
        <v>0.95923520923520922</v>
      </c>
      <c r="AI22" s="7">
        <v>0.67495519713261654</v>
      </c>
      <c r="AJ22" s="2">
        <v>0.92114695340501795</v>
      </c>
      <c r="AK22" s="21">
        <v>0.953125</v>
      </c>
      <c r="AL22" s="22">
        <v>0.94568452380952384</v>
      </c>
      <c r="AM22" s="21">
        <v>0.70787037037037037</v>
      </c>
      <c r="AN22" s="22">
        <v>1.007638888888889</v>
      </c>
      <c r="AO22" s="7">
        <v>1.0868320610687023</v>
      </c>
      <c r="AP22" s="2">
        <v>0.97763636363636364</v>
      </c>
      <c r="AQ22" s="7">
        <v>0.98566308243727596</v>
      </c>
      <c r="AR22" s="2">
        <v>1.0922939068100359</v>
      </c>
      <c r="AS22" s="23">
        <v>1.003525641025641</v>
      </c>
      <c r="AT22" s="24">
        <v>0.95714285714285718</v>
      </c>
      <c r="AU22" s="23">
        <v>0.8481481481481481</v>
      </c>
      <c r="AV22" s="24">
        <v>1.0703703703703704</v>
      </c>
      <c r="AW22" s="30">
        <v>5.7129088785046731</v>
      </c>
      <c r="AX22" s="7">
        <v>1.1497148288973384</v>
      </c>
      <c r="AY22" s="2">
        <v>0.82563824008690934</v>
      </c>
      <c r="AZ22" s="7">
        <v>0.8393518518518519</v>
      </c>
      <c r="BA22" s="2">
        <v>1.3159722222222223</v>
      </c>
      <c r="BB22" s="28">
        <v>832</v>
      </c>
      <c r="BC22" s="29">
        <v>3.2701322115384617</v>
      </c>
      <c r="BD22" s="29">
        <v>2.5090144230769229</v>
      </c>
      <c r="BE22" s="29">
        <v>5.779146634615385</v>
      </c>
      <c r="BF22" s="26">
        <v>1.0105676328502415</v>
      </c>
      <c r="BG22" s="27">
        <v>1.1004140786749483</v>
      </c>
      <c r="BH22" s="26">
        <v>0.80689964157706096</v>
      </c>
      <c r="BI22" s="27">
        <v>1.3343413978494623</v>
      </c>
      <c r="BJ22" s="28">
        <v>854</v>
      </c>
      <c r="BK22" s="33">
        <v>3.0140515222482436</v>
      </c>
      <c r="BL22" s="33">
        <v>3.0295667447306793</v>
      </c>
      <c r="BM22" s="33">
        <v>6.0436182669789229</v>
      </c>
      <c r="BN22" s="7">
        <v>1.014093137254902</v>
      </c>
      <c r="BO22" s="2">
        <v>1.1498599439775909</v>
      </c>
      <c r="BP22" s="7">
        <v>0.88844086021505375</v>
      </c>
      <c r="BQ22" s="2">
        <v>1.3064516129032258</v>
      </c>
      <c r="BR22" s="28">
        <v>848</v>
      </c>
      <c r="BS22" s="29">
        <v>3.1208726415094339</v>
      </c>
      <c r="BT22" s="29">
        <v>3.0825471698113209</v>
      </c>
      <c r="BU22" s="29">
        <v>6.2034198113207548</v>
      </c>
      <c r="BV22" s="26">
        <v>0.953125</v>
      </c>
      <c r="BW22" s="27">
        <v>1.254416282642089</v>
      </c>
      <c r="BX22" s="26">
        <v>0.82738095238095233</v>
      </c>
      <c r="BY22" s="27">
        <v>1.3928571428571428</v>
      </c>
      <c r="BZ22" s="28">
        <v>750</v>
      </c>
      <c r="CA22" s="33">
        <v>3.0030000000000001</v>
      </c>
      <c r="CB22" s="33">
        <v>3.4256666666666669</v>
      </c>
      <c r="CC22" s="33">
        <v>6.4286666666666665</v>
      </c>
      <c r="CD22" s="4">
        <v>1.013425925925926</v>
      </c>
      <c r="CE22" s="2">
        <v>1.1541446208112875</v>
      </c>
      <c r="CF22" s="4">
        <v>0.8373655913978495</v>
      </c>
      <c r="CG22" s="2">
        <v>1.4838709677419355</v>
      </c>
      <c r="CH22" s="28">
        <v>840</v>
      </c>
      <c r="CI22" s="29">
        <v>3.0669642857142856</v>
      </c>
      <c r="CJ22" s="29">
        <v>3.2619047619047619</v>
      </c>
      <c r="CK22" s="29">
        <v>6.3288690476190474</v>
      </c>
      <c r="CL22" s="26">
        <v>0.93092522179974646</v>
      </c>
      <c r="CM22" s="27">
        <v>0.91345283360492491</v>
      </c>
      <c r="CN22" s="26">
        <v>0.70694444444444449</v>
      </c>
      <c r="CO22" s="27">
        <v>1.5944444444444446</v>
      </c>
      <c r="CP22" s="28">
        <v>812</v>
      </c>
      <c r="CQ22" s="33">
        <v>2.749384236453202</v>
      </c>
      <c r="CR22" s="33">
        <v>2.9670566502463056</v>
      </c>
      <c r="CS22" s="33">
        <v>5.7164408866995071</v>
      </c>
      <c r="CT22" s="4">
        <v>0.82865338164251212</v>
      </c>
      <c r="CU22" s="36">
        <v>0.94996549344375436</v>
      </c>
      <c r="CV22" s="4">
        <v>0.66487455197132617</v>
      </c>
      <c r="CW22" s="36">
        <v>1.564516129032258</v>
      </c>
      <c r="CX22" s="37">
        <v>804</v>
      </c>
      <c r="CY22" s="38">
        <v>2.6296641791044775</v>
      </c>
      <c r="CZ22" s="38">
        <v>3.1598258706467663</v>
      </c>
      <c r="DA22" s="38">
        <v>5.7894900497512438</v>
      </c>
      <c r="DB22" s="35">
        <v>0.82863408521303261</v>
      </c>
      <c r="DC22" s="27">
        <v>1.2753311851056213</v>
      </c>
      <c r="DD22" s="35">
        <v>0.6738425925925926</v>
      </c>
      <c r="DE22" s="27">
        <v>1.75</v>
      </c>
      <c r="DF22" s="28">
        <v>826</v>
      </c>
      <c r="DG22" s="33">
        <v>2.4821428571428572</v>
      </c>
      <c r="DH22" s="33">
        <v>3.6815980629539951</v>
      </c>
      <c r="DI22" s="33">
        <v>6.1637409200968527</v>
      </c>
      <c r="DJ22" s="4">
        <v>0.8158212560386473</v>
      </c>
      <c r="DK22" s="2">
        <v>1.2798481711525189</v>
      </c>
      <c r="DL22" s="4">
        <v>0.71550179211469533</v>
      </c>
      <c r="DM22" s="2">
        <v>1.8225806451612903</v>
      </c>
      <c r="DN22" s="28">
        <v>825</v>
      </c>
      <c r="DO22" s="29">
        <v>2.6054545454545455</v>
      </c>
      <c r="DP22" s="29">
        <v>3.8915151515151516</v>
      </c>
      <c r="DQ22" s="29">
        <v>6.4969696969696971</v>
      </c>
      <c r="DR22" s="46">
        <v>0.78497566909975669</v>
      </c>
      <c r="DS22" s="45">
        <v>1.2606882168925964</v>
      </c>
      <c r="DT22" s="46">
        <v>0.67562724014336917</v>
      </c>
      <c r="DU22" s="45">
        <v>1.7271505376344085</v>
      </c>
      <c r="DV22" s="47">
        <v>830</v>
      </c>
      <c r="DW22" s="44">
        <v>2.4632530120481926</v>
      </c>
      <c r="DX22" s="44">
        <v>3.7331325301204821</v>
      </c>
      <c r="DY22" s="44">
        <v>6.1963855421686747</v>
      </c>
      <c r="DZ22" s="52">
        <v>0.67910671462829741</v>
      </c>
      <c r="EA22" s="51">
        <v>1.2428914011647825</v>
      </c>
      <c r="EB22" s="52">
        <v>0.68587962962962967</v>
      </c>
      <c r="EC22" s="51">
        <v>1.8069444444444445</v>
      </c>
      <c r="ED22" s="55">
        <v>827</v>
      </c>
      <c r="EE22" s="50">
        <v>2.265417170495768</v>
      </c>
      <c r="EF22" s="50">
        <v>3.7666263603385732</v>
      </c>
      <c r="EG22" s="50">
        <v>6.0320435308343407</v>
      </c>
      <c r="EH22" s="57">
        <v>0.7975746268656716</v>
      </c>
      <c r="EI22" s="53">
        <v>1.3500355366027008</v>
      </c>
      <c r="EJ22" s="57">
        <v>0.65456989247311825</v>
      </c>
      <c r="EK22" s="53">
        <v>1.8481182795698925</v>
      </c>
      <c r="EL22" s="55">
        <v>829</v>
      </c>
      <c r="EM22" s="56">
        <v>2.4282267792521108</v>
      </c>
      <c r="EN22" s="56">
        <v>3.9499396863691194</v>
      </c>
      <c r="EO22" s="56">
        <v>6.3781664656212307</v>
      </c>
      <c r="EP22" s="60">
        <v>0.81459948320413433</v>
      </c>
      <c r="EQ22" s="13">
        <v>1.1465485418973791</v>
      </c>
      <c r="ER22" s="60">
        <v>0.7319444444444444</v>
      </c>
      <c r="ES22" s="13">
        <v>1.9152777777777779</v>
      </c>
      <c r="ET22" s="28">
        <v>825</v>
      </c>
      <c r="EU22" s="61">
        <v>2.4866666666666668</v>
      </c>
      <c r="EV22" s="61">
        <v>3.5539393939393937</v>
      </c>
      <c r="EW22" s="61">
        <v>6.040606060606061</v>
      </c>
      <c r="EX22" s="64">
        <v>0.82111528822055135</v>
      </c>
      <c r="EY22" s="6">
        <v>1.0422484783387038</v>
      </c>
      <c r="EZ22" s="64">
        <v>0.71863799283154117</v>
      </c>
      <c r="FA22" s="6">
        <v>1.5255376344086022</v>
      </c>
      <c r="FB22" s="65">
        <v>785</v>
      </c>
      <c r="FC22" s="66">
        <v>2.6910828025477707</v>
      </c>
      <c r="FD22" s="66">
        <v>3.3</v>
      </c>
      <c r="FE22" s="66">
        <v>5.9910828025477709</v>
      </c>
    </row>
    <row r="23" spans="1:161" ht="25.5" x14ac:dyDescent="0.25">
      <c r="A23" s="3" t="s">
        <v>19</v>
      </c>
      <c r="B23" s="4">
        <v>0.89752710027100269</v>
      </c>
      <c r="C23" s="2">
        <v>1.0173611111111112</v>
      </c>
      <c r="D23" s="4">
        <v>0.88571428571428568</v>
      </c>
      <c r="E23" s="5">
        <v>0.96966794380587484</v>
      </c>
      <c r="F23" s="6">
        <v>1.0743847874720358</v>
      </c>
      <c r="G23" s="5">
        <v>0.98847926267281105</v>
      </c>
      <c r="H23" s="6">
        <v>0.87365591397849462</v>
      </c>
      <c r="I23" s="7">
        <v>0.90415335463258784</v>
      </c>
      <c r="J23" s="2">
        <v>1.1293532338308458</v>
      </c>
      <c r="K23" s="7">
        <v>1.0008503401360545</v>
      </c>
      <c r="L23" s="2">
        <v>0.76828231292517002</v>
      </c>
      <c r="M23" s="8">
        <v>0.84799515522407087</v>
      </c>
      <c r="N23" s="9">
        <v>1.1531201421274706</v>
      </c>
      <c r="O23" s="8">
        <v>0.94316436251920122</v>
      </c>
      <c r="P23" s="9">
        <v>0.82104454685099848</v>
      </c>
      <c r="Q23" s="12">
        <v>0.83747178329571093</v>
      </c>
      <c r="R23" s="13">
        <v>1.2172598278669458</v>
      </c>
      <c r="S23" s="12">
        <v>0.91706349206349203</v>
      </c>
      <c r="T23" s="13">
        <v>0.81666666666666665</v>
      </c>
      <c r="U23" s="7">
        <v>0.75734289617486339</v>
      </c>
      <c r="V23" s="2">
        <v>1.0768361581920904</v>
      </c>
      <c r="W23" s="7">
        <v>0.86175115207373276</v>
      </c>
      <c r="X23" s="2">
        <v>0.92089093701996927</v>
      </c>
      <c r="Y23" s="8">
        <v>0.83172768143866405</v>
      </c>
      <c r="Z23" s="9">
        <v>1.1235532407407407</v>
      </c>
      <c r="AA23" s="8">
        <v>0.98571428571428577</v>
      </c>
      <c r="AB23" s="9">
        <v>0.97460317460317458</v>
      </c>
      <c r="AC23" s="18">
        <v>0.73729863692688968</v>
      </c>
      <c r="AD23" s="19">
        <v>1.1903962390866354</v>
      </c>
      <c r="AE23" s="18">
        <v>0.90552995391705071</v>
      </c>
      <c r="AF23" s="19">
        <v>0.95314900153609827</v>
      </c>
      <c r="AG23" s="7">
        <v>0.70155038759689925</v>
      </c>
      <c r="AH23" s="2">
        <v>1.0702341137123745</v>
      </c>
      <c r="AI23" s="7">
        <v>0.75806451612903225</v>
      </c>
      <c r="AJ23" s="2">
        <v>0.8429339477726574</v>
      </c>
      <c r="AK23" s="21">
        <v>0.86481303930968356</v>
      </c>
      <c r="AL23" s="22">
        <v>1.0689655172413792</v>
      </c>
      <c r="AM23" s="21">
        <v>0.87738095238095237</v>
      </c>
      <c r="AN23" s="22">
        <v>0.85317460317460314</v>
      </c>
      <c r="AO23" s="7">
        <v>0.86850443599493032</v>
      </c>
      <c r="AP23" s="2">
        <v>1.1462585034013606</v>
      </c>
      <c r="AQ23" s="7">
        <v>0.89132104454685102</v>
      </c>
      <c r="AR23" s="2">
        <v>0.85483870967741937</v>
      </c>
      <c r="AS23" s="23">
        <v>0.88057901085645351</v>
      </c>
      <c r="AT23" s="24">
        <v>1.06</v>
      </c>
      <c r="AU23" s="23">
        <v>0.92420634920634925</v>
      </c>
      <c r="AV23" s="24">
        <v>0.95158730158730154</v>
      </c>
      <c r="AW23" s="30">
        <v>6.899</v>
      </c>
      <c r="AX23" s="7">
        <v>0.99955015744489428</v>
      </c>
      <c r="AY23" s="2">
        <v>0.75010979358805441</v>
      </c>
      <c r="AZ23" s="7">
        <v>0.90972222222222221</v>
      </c>
      <c r="BA23" s="2">
        <v>1.1346153846153846</v>
      </c>
      <c r="BB23" s="28">
        <v>404</v>
      </c>
      <c r="BC23" s="29">
        <v>4.3712871287128712</v>
      </c>
      <c r="BD23" s="29">
        <v>3.8663366336633662</v>
      </c>
      <c r="BE23" s="29">
        <v>8.2376237623762378</v>
      </c>
      <c r="BF23" s="26">
        <v>0.95303237574099409</v>
      </c>
      <c r="BG23" s="27">
        <v>0.6523297491039427</v>
      </c>
      <c r="BH23" s="26">
        <v>0.83266129032258063</v>
      </c>
      <c r="BI23" s="27">
        <v>0.95996732026143794</v>
      </c>
      <c r="BJ23" s="28">
        <v>382</v>
      </c>
      <c r="BK23" s="33">
        <v>4.3573298429319376</v>
      </c>
      <c r="BL23" s="33">
        <v>3.4437172774869111</v>
      </c>
      <c r="BM23" s="33">
        <v>7.8010471204188478</v>
      </c>
      <c r="BN23" s="7">
        <v>1.0340760157273918</v>
      </c>
      <c r="BO23" s="2">
        <v>0.69083155650319827</v>
      </c>
      <c r="BP23" s="7">
        <v>1.064516129032258</v>
      </c>
      <c r="BQ23" s="2">
        <v>0.97222222222222221</v>
      </c>
      <c r="BR23" s="28">
        <v>553</v>
      </c>
      <c r="BS23" s="29">
        <v>3.5723327305605785</v>
      </c>
      <c r="BT23" s="29">
        <v>2.5406871609403257</v>
      </c>
      <c r="BU23" s="29">
        <v>6.1130198915009037</v>
      </c>
      <c r="BV23" s="26">
        <v>0.91764995083579159</v>
      </c>
      <c r="BW23" s="27">
        <v>0.69492337164750961</v>
      </c>
      <c r="BX23" s="26">
        <v>1.1071428571428572</v>
      </c>
      <c r="BY23" s="27">
        <v>0.90017361111111116</v>
      </c>
      <c r="BZ23" s="28">
        <v>514</v>
      </c>
      <c r="CA23" s="33">
        <v>3.2631322957198443</v>
      </c>
      <c r="CB23" s="33">
        <v>2.4202334630350193</v>
      </c>
      <c r="CC23" s="33">
        <v>5.6833657587548636</v>
      </c>
      <c r="CD23" s="4">
        <v>0.97550306211723536</v>
      </c>
      <c r="CE23" s="2">
        <v>0.68290598290598292</v>
      </c>
      <c r="CF23" s="4">
        <v>0.83333333333333337</v>
      </c>
      <c r="CG23" s="2">
        <v>1.0740740740740742</v>
      </c>
      <c r="CH23" s="28">
        <v>442</v>
      </c>
      <c r="CI23" s="29">
        <v>3.9253393665158369</v>
      </c>
      <c r="CJ23" s="29">
        <v>3.3823529411764706</v>
      </c>
      <c r="CK23" s="29">
        <v>7.3076923076923075</v>
      </c>
      <c r="CL23" s="26">
        <v>0.97607202084814026</v>
      </c>
      <c r="CM23" s="27">
        <v>0.72756857275685727</v>
      </c>
      <c r="CN23" s="26">
        <v>0.85173611111111114</v>
      </c>
      <c r="CO23" s="27">
        <v>1.1020408163265305</v>
      </c>
      <c r="CP23" s="28">
        <v>471</v>
      </c>
      <c r="CQ23" s="33">
        <v>3.4888535031847132</v>
      </c>
      <c r="CR23" s="33">
        <v>3.0371549893842889</v>
      </c>
      <c r="CS23" s="33">
        <v>6.5260084925690025</v>
      </c>
      <c r="CT23" s="4">
        <v>0.87550471063257063</v>
      </c>
      <c r="CU23" s="36">
        <v>0.6449864498644986</v>
      </c>
      <c r="CV23" s="4">
        <v>0.83434139784946237</v>
      </c>
      <c r="CW23" s="36">
        <v>0.89657853810264387</v>
      </c>
      <c r="CX23" s="37">
        <v>456</v>
      </c>
      <c r="CY23" s="38">
        <v>3.5010964912280702</v>
      </c>
      <c r="CZ23" s="38">
        <v>2.8300438596491229</v>
      </c>
      <c r="DA23" s="38">
        <v>6.3311403508771926</v>
      </c>
      <c r="DB23" s="35">
        <v>1.0640681003584229</v>
      </c>
      <c r="DC23" s="27">
        <v>0.71594982078853042</v>
      </c>
      <c r="DD23" s="35">
        <v>0.87881944444444449</v>
      </c>
      <c r="DE23" s="27">
        <v>1.0192307692307692</v>
      </c>
      <c r="DF23" s="28">
        <v>489</v>
      </c>
      <c r="DG23" s="33">
        <v>3.7223926380368098</v>
      </c>
      <c r="DH23" s="33">
        <v>2.9345603271983638</v>
      </c>
      <c r="DI23" s="33">
        <v>6.656952965235174</v>
      </c>
      <c r="DJ23" s="4">
        <v>0.89583333333333337</v>
      </c>
      <c r="DK23" s="2">
        <v>0.87807017543859645</v>
      </c>
      <c r="DL23" s="4">
        <v>0.81754032258064513</v>
      </c>
      <c r="DM23" s="2">
        <v>0.98076923076923073</v>
      </c>
      <c r="DN23" s="28">
        <v>461</v>
      </c>
      <c r="DO23" s="29">
        <v>3.5347071583514098</v>
      </c>
      <c r="DP23" s="29">
        <v>3.4989154013015185</v>
      </c>
      <c r="DQ23" s="29">
        <v>7.0336225596529287</v>
      </c>
      <c r="DR23" s="46">
        <v>0.89781347612672913</v>
      </c>
      <c r="DS23" s="45">
        <v>0.88409703504043125</v>
      </c>
      <c r="DT23" s="46">
        <v>0.82661290322580649</v>
      </c>
      <c r="DU23" s="45">
        <v>0.86538461538461542</v>
      </c>
      <c r="DV23" s="47">
        <v>414</v>
      </c>
      <c r="DW23" s="44">
        <v>3.9154589371980677</v>
      </c>
      <c r="DX23" s="44">
        <v>3.681159420289855</v>
      </c>
      <c r="DY23" s="44">
        <v>7.5966183574879231</v>
      </c>
      <c r="DZ23" s="52">
        <v>0.90397045244690677</v>
      </c>
      <c r="EA23" s="51">
        <v>0.69220055710306405</v>
      </c>
      <c r="EB23" s="52">
        <v>0.90763888888888888</v>
      </c>
      <c r="EC23" s="51">
        <v>1.0980392156862746</v>
      </c>
      <c r="ED23" s="55">
        <v>522</v>
      </c>
      <c r="EE23" s="50">
        <v>3.1273946360153255</v>
      </c>
      <c r="EF23" s="50">
        <v>2.7155172413793105</v>
      </c>
      <c r="EG23" s="50">
        <v>5.842911877394636</v>
      </c>
      <c r="EH23" s="57">
        <v>0.91567852437417652</v>
      </c>
      <c r="EI23" s="53">
        <v>0.64223385689354273</v>
      </c>
      <c r="EJ23" s="57">
        <v>0.88776881720430112</v>
      </c>
      <c r="EK23" s="53">
        <v>0.96226415094339623</v>
      </c>
      <c r="EL23" s="55">
        <v>466</v>
      </c>
      <c r="EM23" s="56">
        <v>3.6545064377682404</v>
      </c>
      <c r="EN23" s="56">
        <v>2.892703862660944</v>
      </c>
      <c r="EO23" s="56">
        <v>6.5472103004291844</v>
      </c>
      <c r="EP23" s="60">
        <v>0.92167577413479052</v>
      </c>
      <c r="EQ23" s="13">
        <v>0.77800546448087426</v>
      </c>
      <c r="ER23" s="60">
        <v>0.84722222222222221</v>
      </c>
      <c r="ES23" s="13">
        <v>0.92307692307692313</v>
      </c>
      <c r="ET23" s="28">
        <v>388</v>
      </c>
      <c r="EU23" s="61">
        <v>4.1804123711340209</v>
      </c>
      <c r="EV23" s="61">
        <v>3.6862113402061856</v>
      </c>
      <c r="EW23" s="61">
        <v>7.866623711340206</v>
      </c>
      <c r="EX23" s="64">
        <v>0.84236675700090335</v>
      </c>
      <c r="EY23" s="6">
        <v>0.63465935070873347</v>
      </c>
      <c r="EZ23" s="64">
        <v>0.71404569892473113</v>
      </c>
      <c r="FA23" s="6">
        <v>0.67307692307692313</v>
      </c>
      <c r="FB23" s="65">
        <v>267</v>
      </c>
      <c r="FC23" s="66">
        <v>5.4822097378277155</v>
      </c>
      <c r="FD23" s="66">
        <v>4.1722846441947565</v>
      </c>
      <c r="FE23" s="66">
        <v>9.654494382022472</v>
      </c>
    </row>
    <row r="24" spans="1:161" x14ac:dyDescent="0.25">
      <c r="A24" s="3" t="s">
        <v>20</v>
      </c>
      <c r="B24" s="4">
        <v>0.90098765432098771</v>
      </c>
      <c r="C24" s="2">
        <v>1.0114285714285713</v>
      </c>
      <c r="D24" s="4">
        <v>0.71722222222222221</v>
      </c>
      <c r="E24" s="5">
        <v>0.93584229390681006</v>
      </c>
      <c r="F24" s="6">
        <v>0.97371565113500602</v>
      </c>
      <c r="G24" s="5">
        <v>0.95806451612903221</v>
      </c>
      <c r="H24" s="6">
        <v>1.0897849462365592</v>
      </c>
      <c r="I24" s="7">
        <v>0.94920634920634916</v>
      </c>
      <c r="J24" s="2">
        <v>0.94470899470899472</v>
      </c>
      <c r="K24" s="7">
        <v>0.92738095238095242</v>
      </c>
      <c r="L24" s="2">
        <v>1.0089285714285714</v>
      </c>
      <c r="M24" s="8">
        <v>0.93679808841099166</v>
      </c>
      <c r="N24" s="9">
        <v>0.91851851851851851</v>
      </c>
      <c r="O24" s="8">
        <v>0.86935483870967745</v>
      </c>
      <c r="P24" s="9">
        <v>0.99408602150537639</v>
      </c>
      <c r="Q24" s="12">
        <v>1.0730864197530865</v>
      </c>
      <c r="R24" s="13">
        <v>1.1014814814814815</v>
      </c>
      <c r="S24" s="12">
        <v>1.1475</v>
      </c>
      <c r="T24" s="13">
        <v>1.1497222222222223</v>
      </c>
      <c r="U24" s="7">
        <v>1.0234169653524492</v>
      </c>
      <c r="V24" s="2">
        <v>0.99557945041816009</v>
      </c>
      <c r="W24" s="7">
        <v>0.81236559139784947</v>
      </c>
      <c r="X24" s="2">
        <v>1.0586021505376344</v>
      </c>
      <c r="Y24" s="8">
        <v>0.93185185185185182</v>
      </c>
      <c r="Z24" s="9">
        <v>1.1466666666666667</v>
      </c>
      <c r="AA24" s="8">
        <v>0.73444444444444446</v>
      </c>
      <c r="AB24" s="9">
        <v>1.4508333333333334</v>
      </c>
      <c r="AC24" s="18">
        <v>0.84645323289391083</v>
      </c>
      <c r="AD24" s="19">
        <v>0.93397901533494754</v>
      </c>
      <c r="AE24" s="18">
        <v>0.7397849462365591</v>
      </c>
      <c r="AF24" s="19">
        <v>0.99274193548387102</v>
      </c>
      <c r="AG24" s="4">
        <v>1.3938534278959811</v>
      </c>
      <c r="AH24" s="2">
        <v>1.44</v>
      </c>
      <c r="AI24" s="4">
        <v>0.66129032258064513</v>
      </c>
      <c r="AJ24" s="2">
        <v>0.72862903225806452</v>
      </c>
      <c r="AK24" s="21">
        <v>0.92369813422445002</v>
      </c>
      <c r="AL24" s="22">
        <v>1.1106337271750806</v>
      </c>
      <c r="AM24" s="21">
        <v>1.0405092592592593</v>
      </c>
      <c r="AN24" s="22">
        <v>1.1083333333333334</v>
      </c>
      <c r="AO24" s="7">
        <v>0.92525006758583406</v>
      </c>
      <c r="AP24" s="2">
        <v>1.1597149808828642</v>
      </c>
      <c r="AQ24" s="7">
        <v>1.055779569892473</v>
      </c>
      <c r="AR24" s="2">
        <v>1.3055555555555556</v>
      </c>
      <c r="AS24" s="23">
        <v>0.98326474622770921</v>
      </c>
      <c r="AT24" s="24">
        <v>1.0772486772486773</v>
      </c>
      <c r="AU24" s="23">
        <v>1.0837962962962964</v>
      </c>
      <c r="AV24" s="24">
        <v>1.3023148148148149</v>
      </c>
      <c r="AW24" s="30">
        <v>6.2700109649122808</v>
      </c>
      <c r="AX24" s="7">
        <v>0.84505928853754941</v>
      </c>
      <c r="AY24" s="2">
        <v>1.04686617730096</v>
      </c>
      <c r="AZ24" s="7">
        <v>0.8203125</v>
      </c>
      <c r="BA24" s="2">
        <v>1.299074074074074</v>
      </c>
      <c r="BB24" s="28">
        <v>887</v>
      </c>
      <c r="BC24" s="29">
        <v>3.1395152198421648</v>
      </c>
      <c r="BD24" s="29">
        <v>3.1493799323562572</v>
      </c>
      <c r="BE24" s="29">
        <v>6.288895152198422</v>
      </c>
      <c r="BF24" s="26">
        <v>0.87295597484276732</v>
      </c>
      <c r="BG24" s="27">
        <v>1.035759209344115</v>
      </c>
      <c r="BH24" s="26">
        <v>0.84290994623655913</v>
      </c>
      <c r="BI24" s="27">
        <v>1.2043010752688172</v>
      </c>
      <c r="BJ24" s="28">
        <v>896</v>
      </c>
      <c r="BK24" s="33">
        <v>3.3362165178571428</v>
      </c>
      <c r="BL24" s="33">
        <v>3.1082589285714284</v>
      </c>
      <c r="BM24" s="33">
        <v>6.4444754464285712</v>
      </c>
      <c r="BN24" s="7">
        <v>0.75399239543726237</v>
      </c>
      <c r="BO24" s="2">
        <v>0.89622940430925224</v>
      </c>
      <c r="BP24" s="7">
        <v>0.91431451612903225</v>
      </c>
      <c r="BQ24" s="2">
        <v>1.1500896057347669</v>
      </c>
      <c r="BR24" s="28">
        <v>919</v>
      </c>
      <c r="BS24" s="29">
        <v>3.0987486398258977</v>
      </c>
      <c r="BT24" s="29">
        <v>2.9355277475516868</v>
      </c>
      <c r="BU24" s="29">
        <v>6.0342763873775844</v>
      </c>
      <c r="BV24" s="26">
        <v>0.84039548022598876</v>
      </c>
      <c r="BW24" s="27">
        <v>0.85610875706214684</v>
      </c>
      <c r="BX24" s="26">
        <v>0.97302827380952384</v>
      </c>
      <c r="BY24" s="27">
        <v>1.0595238095238095</v>
      </c>
      <c r="BZ24" s="28">
        <v>828</v>
      </c>
      <c r="CA24" s="33">
        <v>3.3759057971014492</v>
      </c>
      <c r="CB24" s="33">
        <v>2.7539251207729469</v>
      </c>
      <c r="CC24" s="33">
        <v>6.1298309178743962</v>
      </c>
      <c r="CD24" s="4">
        <v>0.79589743589743589</v>
      </c>
      <c r="CE24" s="2">
        <v>0.99871794871794872</v>
      </c>
      <c r="CF24" s="4">
        <v>0.93481182795698925</v>
      </c>
      <c r="CG24" s="2">
        <v>1.1308243727598566</v>
      </c>
      <c r="CH24" s="28">
        <v>906</v>
      </c>
      <c r="CI24" s="29">
        <v>3.2483443708609272</v>
      </c>
      <c r="CJ24" s="29">
        <v>3.1125827814569536</v>
      </c>
      <c r="CK24" s="29">
        <v>6.3609271523178812</v>
      </c>
      <c r="CL24" s="26">
        <v>0.90522875816993464</v>
      </c>
      <c r="CM24" s="27">
        <v>0.87712418300653594</v>
      </c>
      <c r="CN24" s="26">
        <v>0.89861111111111114</v>
      </c>
      <c r="CO24" s="27">
        <v>1.1777777777777778</v>
      </c>
      <c r="CP24" s="28">
        <v>871</v>
      </c>
      <c r="CQ24" s="33">
        <v>3.4733065442020665</v>
      </c>
      <c r="CR24" s="33">
        <v>3.0011481056257177</v>
      </c>
      <c r="CS24" s="33">
        <v>6.4744546498277842</v>
      </c>
      <c r="CT24" s="4">
        <v>0.9413486005089059</v>
      </c>
      <c r="CU24" s="36">
        <v>0.81711195928753177</v>
      </c>
      <c r="CV24" s="4">
        <v>0.90070564516129037</v>
      </c>
      <c r="CW24" s="36">
        <v>1.0439461883408072</v>
      </c>
      <c r="CX24" s="37">
        <v>910</v>
      </c>
      <c r="CY24" s="38">
        <v>3.5054945054945055</v>
      </c>
      <c r="CZ24" s="38">
        <v>2.6906593406593409</v>
      </c>
      <c r="DA24" s="38">
        <v>6.1961538461538463</v>
      </c>
      <c r="DB24" s="35">
        <v>0.85677083333333337</v>
      </c>
      <c r="DC24" s="27">
        <v>0.85530598958333337</v>
      </c>
      <c r="DD24" s="35">
        <v>0.84010416666666665</v>
      </c>
      <c r="DE24" s="27">
        <v>1.2222222222222223</v>
      </c>
      <c r="DF24" s="28">
        <v>856</v>
      </c>
      <c r="DG24" s="33">
        <v>3.3349883177570092</v>
      </c>
      <c r="DH24" s="33">
        <v>3.0768107476635516</v>
      </c>
      <c r="DI24" s="33">
        <v>6.4117990654205608</v>
      </c>
      <c r="DJ24" s="4">
        <v>0.8558080808080808</v>
      </c>
      <c r="DK24" s="2">
        <v>0.91761363636363635</v>
      </c>
      <c r="DL24" s="4">
        <v>0.80510752688172038</v>
      </c>
      <c r="DM24" s="2">
        <v>1.2150537634408602</v>
      </c>
      <c r="DN24" s="28">
        <v>879</v>
      </c>
      <c r="DO24" s="29">
        <v>3.2906712172923775</v>
      </c>
      <c r="DP24" s="29">
        <v>3.196245733788396</v>
      </c>
      <c r="DQ24" s="29">
        <v>6.486916951080774</v>
      </c>
      <c r="DR24" s="46">
        <v>0.8300254452926209</v>
      </c>
      <c r="DS24" s="45">
        <v>0.99300254452926207</v>
      </c>
      <c r="DT24" s="46">
        <v>0.76982526881720426</v>
      </c>
      <c r="DU24" s="45">
        <v>1.2258064516129032</v>
      </c>
      <c r="DV24" s="47">
        <v>858</v>
      </c>
      <c r="DW24" s="44">
        <v>3.2360139860139858</v>
      </c>
      <c r="DX24" s="44">
        <v>3.4137529137529139</v>
      </c>
      <c r="DY24" s="44">
        <v>6.6497668997668997</v>
      </c>
      <c r="DZ24" s="52">
        <v>0.7463824289405685</v>
      </c>
      <c r="EA24" s="51">
        <v>1.0578165374677002</v>
      </c>
      <c r="EB24" s="52">
        <v>0.7885416666666667</v>
      </c>
      <c r="EC24" s="51">
        <v>1.2148148148148148</v>
      </c>
      <c r="ED24" s="55">
        <v>871</v>
      </c>
      <c r="EE24" s="50">
        <v>2.9618254879448909</v>
      </c>
      <c r="EF24" s="50">
        <v>3.3863375430539611</v>
      </c>
      <c r="EG24" s="50">
        <v>6.3481630309988519</v>
      </c>
      <c r="EH24" s="57">
        <v>0.90049382716049386</v>
      </c>
      <c r="EI24" s="53">
        <v>1.0695987654320989</v>
      </c>
      <c r="EJ24" s="57">
        <v>0.93951612903225812</v>
      </c>
      <c r="EK24" s="53">
        <v>1.4834229390681004</v>
      </c>
      <c r="EL24" s="55">
        <v>871</v>
      </c>
      <c r="EM24" s="56">
        <v>3.6986222732491387</v>
      </c>
      <c r="EN24" s="56">
        <v>3.8900688863375432</v>
      </c>
      <c r="EO24" s="56">
        <v>7.5886911595866824</v>
      </c>
      <c r="EP24" s="60">
        <v>0.84031007751937981</v>
      </c>
      <c r="EQ24" s="13">
        <v>0.90843023255813948</v>
      </c>
      <c r="ER24" s="60">
        <v>0.87413194444444442</v>
      </c>
      <c r="ES24" s="13">
        <v>1.263425925925926</v>
      </c>
      <c r="ET24" s="28">
        <v>866</v>
      </c>
      <c r="EU24" s="61">
        <v>3.331120092378753</v>
      </c>
      <c r="EV24" s="61">
        <v>3.1994803695150114</v>
      </c>
      <c r="EW24" s="61">
        <v>6.5306004618937648</v>
      </c>
      <c r="EX24" s="64">
        <v>0.79493827160493824</v>
      </c>
      <c r="EY24" s="6">
        <v>0.93024691358024691</v>
      </c>
      <c r="EZ24" s="64">
        <v>0.917002688172043</v>
      </c>
      <c r="FA24" s="6">
        <v>1.2352150537634408</v>
      </c>
      <c r="FB24" s="65">
        <v>850</v>
      </c>
      <c r="FC24" s="66">
        <v>3.4991176470588234</v>
      </c>
      <c r="FD24" s="66">
        <v>3.394705882352941</v>
      </c>
      <c r="FE24" s="66">
        <v>6.8938235294117645</v>
      </c>
    </row>
    <row r="25" spans="1:161" ht="25.5" x14ac:dyDescent="0.25">
      <c r="A25" s="3" t="s">
        <v>21</v>
      </c>
      <c r="B25" s="4">
        <v>0.66906281630208009</v>
      </c>
      <c r="C25" s="2">
        <v>1.2173369688707112</v>
      </c>
      <c r="D25" s="4">
        <v>0.82795138888888886</v>
      </c>
      <c r="E25" s="5">
        <v>0.75171717171717167</v>
      </c>
      <c r="F25" s="6">
        <v>1.2844444444444445</v>
      </c>
      <c r="G25" s="5">
        <v>0.77889784946236562</v>
      </c>
      <c r="H25" s="6">
        <v>1.540994623655914</v>
      </c>
      <c r="I25" s="7">
        <v>0.7613916947250281</v>
      </c>
      <c r="J25" s="2">
        <v>1.3637860082304527</v>
      </c>
      <c r="K25" s="7">
        <v>0.74069940476190477</v>
      </c>
      <c r="L25" s="2">
        <v>1.4040178571428572</v>
      </c>
      <c r="M25" s="8">
        <v>0.80845618345618342</v>
      </c>
      <c r="N25" s="9">
        <v>1.1951951951951951</v>
      </c>
      <c r="O25" s="8">
        <v>0.886760752688172</v>
      </c>
      <c r="P25" s="9">
        <v>1.368279569892473</v>
      </c>
      <c r="Q25" s="12">
        <v>0.81442080378250592</v>
      </c>
      <c r="R25" s="13">
        <v>1.0858944050433412</v>
      </c>
      <c r="S25" s="12">
        <v>0.81284722222222228</v>
      </c>
      <c r="T25" s="13">
        <v>1.4583333333333333</v>
      </c>
      <c r="U25" s="7">
        <v>0.84795134443021769</v>
      </c>
      <c r="V25" s="2">
        <v>1.0203442879499218</v>
      </c>
      <c r="W25" s="7">
        <v>0.8373655913978495</v>
      </c>
      <c r="X25" s="2">
        <v>1.2983870967741935</v>
      </c>
      <c r="Y25" s="8">
        <v>0.7965990843688685</v>
      </c>
      <c r="Z25" s="9">
        <v>1.0387689848121502</v>
      </c>
      <c r="AA25" s="8">
        <v>0.78298611111111116</v>
      </c>
      <c r="AB25" s="9">
        <v>1.4104166666666667</v>
      </c>
      <c r="AC25" s="18">
        <v>0.76721763085399453</v>
      </c>
      <c r="AD25" s="19">
        <v>1.1216006216006216</v>
      </c>
      <c r="AE25" s="18">
        <v>0.7563844086021505</v>
      </c>
      <c r="AF25" s="19">
        <v>1.665994623655914</v>
      </c>
      <c r="AG25" s="7">
        <v>0.76653862569355524</v>
      </c>
      <c r="AH25" s="2">
        <v>1.0309076682316118</v>
      </c>
      <c r="AI25" s="7">
        <v>0.780241935483871</v>
      </c>
      <c r="AJ25" s="2">
        <v>1.5255376344086022</v>
      </c>
      <c r="AK25" s="21">
        <v>0.72</v>
      </c>
      <c r="AL25" s="22">
        <v>1.0290909090909091</v>
      </c>
      <c r="AM25" s="21">
        <v>0.75920138888888888</v>
      </c>
      <c r="AN25" s="22">
        <v>1.4416666666666667</v>
      </c>
      <c r="AO25" s="7">
        <v>0.80772134152917074</v>
      </c>
      <c r="AP25" s="2">
        <v>1.0897587979438512</v>
      </c>
      <c r="AQ25" s="7">
        <v>0.70497311827956988</v>
      </c>
      <c r="AR25" s="2">
        <v>1.7029569892473118</v>
      </c>
      <c r="AS25" s="23">
        <v>0.81579992060341411</v>
      </c>
      <c r="AT25" s="24">
        <v>1.0789665211062591</v>
      </c>
      <c r="AU25" s="23">
        <v>0.78923611111111114</v>
      </c>
      <c r="AV25" s="24">
        <v>1.5020833333333334</v>
      </c>
      <c r="AW25" s="30">
        <v>5.4177499999999998</v>
      </c>
      <c r="AX25" s="7">
        <v>0.79500891265597151</v>
      </c>
      <c r="AY25" s="2">
        <v>0.93402777777777779</v>
      </c>
      <c r="AZ25" s="7">
        <v>0.83940972222222221</v>
      </c>
      <c r="BA25" s="2">
        <v>1.1111111111111112</v>
      </c>
      <c r="BB25" s="28">
        <v>973</v>
      </c>
      <c r="BC25" s="29">
        <v>3.0757965056526206</v>
      </c>
      <c r="BD25" s="29">
        <v>2.4082733812949639</v>
      </c>
      <c r="BE25" s="29">
        <v>5.4840698869475846</v>
      </c>
      <c r="BF25" s="26">
        <v>0.75281385281385282</v>
      </c>
      <c r="BG25" s="27">
        <v>1.0964285714285715</v>
      </c>
      <c r="BH25" s="26">
        <v>0.76545698924731187</v>
      </c>
      <c r="BI25" s="27">
        <v>1.0250896057347669</v>
      </c>
      <c r="BJ25" s="28">
        <v>988</v>
      </c>
      <c r="BK25" s="33">
        <v>2.9129554655870447</v>
      </c>
      <c r="BL25" s="33">
        <v>2.556174089068826</v>
      </c>
      <c r="BM25" s="33">
        <v>5.4691295546558703</v>
      </c>
      <c r="BN25" s="7">
        <v>0.74462307190962418</v>
      </c>
      <c r="BO25" s="2">
        <v>1.1768219832735962</v>
      </c>
      <c r="BP25" s="7">
        <v>0.754872311827957</v>
      </c>
      <c r="BQ25" s="2">
        <v>1.1935483870967742</v>
      </c>
      <c r="BR25" s="28">
        <v>1011</v>
      </c>
      <c r="BS25" s="29">
        <v>2.8061325420375867</v>
      </c>
      <c r="BT25" s="29">
        <v>2.7789317507418398</v>
      </c>
      <c r="BU25" s="29">
        <v>5.5850642927794265</v>
      </c>
      <c r="BV25" s="26">
        <v>0.70997375328083989</v>
      </c>
      <c r="BW25" s="27">
        <v>1.2607174103237095</v>
      </c>
      <c r="BX25" s="26">
        <v>0.83444940476190477</v>
      </c>
      <c r="BY25" s="27">
        <v>0.98809523809523814</v>
      </c>
      <c r="BZ25" s="28">
        <v>902</v>
      </c>
      <c r="CA25" s="33">
        <v>2.8927383592017737</v>
      </c>
      <c r="CB25" s="33">
        <v>2.7017738359201773</v>
      </c>
      <c r="CC25" s="33">
        <v>5.5945121951219514</v>
      </c>
      <c r="CD25" s="4">
        <v>0.65660173160173163</v>
      </c>
      <c r="CE25" s="2">
        <v>1.2692460317460317</v>
      </c>
      <c r="CF25" s="4">
        <v>0.801747311827957</v>
      </c>
      <c r="CG25" s="2">
        <v>1.010752688172043</v>
      </c>
      <c r="CH25" s="28">
        <v>980</v>
      </c>
      <c r="CI25" s="29">
        <v>2.7650510204081633</v>
      </c>
      <c r="CJ25" s="29">
        <v>2.7829081632653061</v>
      </c>
      <c r="CK25" s="29">
        <v>5.547959183673469</v>
      </c>
      <c r="CL25" s="26">
        <v>0.64053579270970573</v>
      </c>
      <c r="CM25" s="27">
        <v>1.1493558776167472</v>
      </c>
      <c r="CN25" s="26">
        <v>0.68090277777777775</v>
      </c>
      <c r="CO25" s="27">
        <v>1.1111111111111112</v>
      </c>
      <c r="CP25" s="28">
        <v>956</v>
      </c>
      <c r="CQ25" s="33">
        <v>2.5512552301255229</v>
      </c>
      <c r="CR25" s="33">
        <v>2.7484309623430963</v>
      </c>
      <c r="CS25" s="33">
        <v>5.2996861924686192</v>
      </c>
      <c r="CT25" s="4">
        <v>0.63816497953909113</v>
      </c>
      <c r="CU25" s="36">
        <v>1.2781717888100868</v>
      </c>
      <c r="CV25" s="4">
        <v>0.77839381720430112</v>
      </c>
      <c r="CW25" s="36">
        <v>1.1435931899641576</v>
      </c>
      <c r="CX25" s="37">
        <v>991</v>
      </c>
      <c r="CY25" s="38">
        <v>2.6637235116044398</v>
      </c>
      <c r="CZ25" s="38">
        <v>2.9245711402623611</v>
      </c>
      <c r="DA25" s="38">
        <v>5.5882946518668009</v>
      </c>
      <c r="DB25" s="43">
        <v>0.46784390669282755</v>
      </c>
      <c r="DC25" s="27">
        <v>1.3916866506794565</v>
      </c>
      <c r="DD25" s="35">
        <v>0.71284722222222219</v>
      </c>
      <c r="DE25" s="27">
        <v>1.3805555555555555</v>
      </c>
      <c r="DF25" s="28">
        <v>967</v>
      </c>
      <c r="DG25" s="33">
        <v>2.1711478800413651</v>
      </c>
      <c r="DH25" s="33">
        <v>3.3422957600827301</v>
      </c>
      <c r="DI25" s="33">
        <v>5.5134436401240947</v>
      </c>
      <c r="DJ25" s="4">
        <v>0.56980146290491118</v>
      </c>
      <c r="DK25" s="2">
        <v>1.3283524904214559</v>
      </c>
      <c r="DL25" s="4">
        <v>0.70094086021505375</v>
      </c>
      <c r="DM25" s="2">
        <v>1.3440860215053763</v>
      </c>
      <c r="DN25" s="28">
        <v>982</v>
      </c>
      <c r="DO25" s="29">
        <v>2.4503564154786153</v>
      </c>
      <c r="DP25" s="29">
        <v>3.2927698574338087</v>
      </c>
      <c r="DQ25" s="29">
        <v>5.7431262729124235</v>
      </c>
      <c r="DR25" s="46">
        <v>0.65044814340588986</v>
      </c>
      <c r="DS25" s="45">
        <v>1.4448356807511737</v>
      </c>
      <c r="DT25" s="46">
        <v>0.70967741935483875</v>
      </c>
      <c r="DU25" s="45">
        <v>1.2338709677419355</v>
      </c>
      <c r="DV25" s="47">
        <v>955</v>
      </c>
      <c r="DW25" s="44">
        <v>2.7015706806282722</v>
      </c>
      <c r="DX25" s="44">
        <v>3.3753926701570682</v>
      </c>
      <c r="DY25" s="44">
        <v>6.0769633507853404</v>
      </c>
      <c r="DZ25" s="52">
        <v>0.61616161616161613</v>
      </c>
      <c r="EA25" s="51">
        <v>1.5479066022544283</v>
      </c>
      <c r="EB25" s="52">
        <v>0.71857638888888886</v>
      </c>
      <c r="EC25" s="51">
        <v>1.4166666666666667</v>
      </c>
      <c r="ED25" s="55">
        <v>912</v>
      </c>
      <c r="EE25" s="50">
        <v>2.6729714912280702</v>
      </c>
      <c r="EF25" s="50">
        <v>3.7856359649122808</v>
      </c>
      <c r="EG25" s="50">
        <v>6.458607456140351</v>
      </c>
      <c r="EH25" s="57">
        <v>0.6280894046851494</v>
      </c>
      <c r="EI25" s="53">
        <v>1.5327029156816392</v>
      </c>
      <c r="EJ25" s="57">
        <v>0.7241263440860215</v>
      </c>
      <c r="EK25" s="53">
        <v>1.2011648745519714</v>
      </c>
      <c r="EL25" s="55">
        <v>894</v>
      </c>
      <c r="EM25" s="56">
        <v>2.8397651006711411</v>
      </c>
      <c r="EN25" s="56">
        <v>3.6750559284116333</v>
      </c>
      <c r="EO25" s="56">
        <v>6.5148210290827739</v>
      </c>
      <c r="EP25" s="60">
        <v>0.75252525252525249</v>
      </c>
      <c r="EQ25" s="13">
        <v>1.4761316872427983</v>
      </c>
      <c r="ER25" s="60">
        <v>0.76284722222222223</v>
      </c>
      <c r="ES25" s="13">
        <v>1.2962962962962963</v>
      </c>
      <c r="ET25" s="28">
        <v>934</v>
      </c>
      <c r="EU25" s="61">
        <v>2.9708244111349038</v>
      </c>
      <c r="EV25" s="61">
        <v>3.4191648822269807</v>
      </c>
      <c r="EW25" s="61">
        <v>6.389989293361884</v>
      </c>
      <c r="EX25" s="64">
        <v>0.68869546529120995</v>
      </c>
      <c r="EY25" s="6">
        <v>1.4432624113475176</v>
      </c>
      <c r="EZ25" s="64">
        <v>0.811491935483871</v>
      </c>
      <c r="FA25" s="6">
        <v>1.1810035842293907</v>
      </c>
      <c r="FB25" s="65">
        <v>948</v>
      </c>
      <c r="FC25" s="66">
        <v>2.9638713080168775</v>
      </c>
      <c r="FD25" s="66">
        <v>3.3222573839662446</v>
      </c>
      <c r="FE25" s="66">
        <v>6.2861286919831221</v>
      </c>
    </row>
    <row r="26" spans="1:161" ht="25.5" x14ac:dyDescent="0.25">
      <c r="A26" s="3" t="s">
        <v>22</v>
      </c>
      <c r="B26" s="4">
        <v>0.89654428810178444</v>
      </c>
      <c r="C26" s="2">
        <v>0.98357246828862543</v>
      </c>
      <c r="D26" s="4">
        <v>0.95347222222222228</v>
      </c>
      <c r="E26" s="5">
        <v>0.85264550264550265</v>
      </c>
      <c r="F26" s="6">
        <v>0.95374149659863949</v>
      </c>
      <c r="G26" s="5">
        <v>1.0210573476702509</v>
      </c>
      <c r="H26" s="6">
        <v>1.0709005376344085</v>
      </c>
      <c r="I26" s="7">
        <v>0.85431134259259256</v>
      </c>
      <c r="J26" s="2">
        <v>1.0706845238095237</v>
      </c>
      <c r="K26" s="7">
        <v>0.93774801587301593</v>
      </c>
      <c r="L26" s="2">
        <v>1.2377232142857142</v>
      </c>
      <c r="M26" s="8">
        <v>0.99159443131074332</v>
      </c>
      <c r="N26" s="9">
        <v>0.96690307328605196</v>
      </c>
      <c r="O26" s="8">
        <v>1.0094086021505377</v>
      </c>
      <c r="P26" s="9">
        <v>1.0631720430107527</v>
      </c>
      <c r="Q26" s="12">
        <v>0.93518518518518523</v>
      </c>
      <c r="R26" s="13">
        <v>0.912008281573499</v>
      </c>
      <c r="S26" s="12">
        <v>1.0326388888888889</v>
      </c>
      <c r="T26" s="13">
        <v>1.3145833333333334</v>
      </c>
      <c r="U26" s="7">
        <v>1.1064481747934984</v>
      </c>
      <c r="V26" s="2">
        <v>1.0304898937992464</v>
      </c>
      <c r="W26" s="7">
        <v>1.221774193548387</v>
      </c>
      <c r="X26" s="2">
        <v>1.5436827956989247</v>
      </c>
      <c r="Y26" s="8">
        <v>0.93800322061191621</v>
      </c>
      <c r="Z26" s="9">
        <v>0.93788819875776397</v>
      </c>
      <c r="AA26" s="8">
        <v>1.0069444444444444</v>
      </c>
      <c r="AB26" s="9">
        <v>1.0212962962962964</v>
      </c>
      <c r="AC26" s="18">
        <v>0.99087301587301591</v>
      </c>
      <c r="AD26" s="19">
        <v>1.1221088435374149</v>
      </c>
      <c r="AE26" s="18">
        <v>0.96572580645161288</v>
      </c>
      <c r="AF26" s="19">
        <v>1.1487455197132617</v>
      </c>
      <c r="AG26" s="7">
        <v>0.89333333333333331</v>
      </c>
      <c r="AH26" s="2">
        <v>1.0687445887445888</v>
      </c>
      <c r="AI26" s="7">
        <v>0.94534050179211471</v>
      </c>
      <c r="AJ26" s="2">
        <v>0.99619175627240142</v>
      </c>
      <c r="AK26" s="21">
        <v>0.89519592055823938</v>
      </c>
      <c r="AL26" s="22">
        <v>0.91580400276052454</v>
      </c>
      <c r="AM26" s="21">
        <v>0.92037037037037039</v>
      </c>
      <c r="AN26" s="22">
        <v>1.0307870370370371</v>
      </c>
      <c r="AO26" s="7">
        <v>0.88810641627543041</v>
      </c>
      <c r="AP26" s="2">
        <v>0.92421193829644532</v>
      </c>
      <c r="AQ26" s="7">
        <v>0.97871863799283154</v>
      </c>
      <c r="AR26" s="2">
        <v>1.0412186379928314</v>
      </c>
      <c r="AS26" s="23">
        <v>0.92498658078368223</v>
      </c>
      <c r="AT26" s="24">
        <v>0.9459972394755003</v>
      </c>
      <c r="AU26" s="23">
        <v>0.94953703703703707</v>
      </c>
      <c r="AV26" s="24">
        <v>1.0888888888888888</v>
      </c>
      <c r="AW26" s="30">
        <v>6.1648616125150424</v>
      </c>
      <c r="AX26" s="7">
        <v>0.96379838485101643</v>
      </c>
      <c r="AY26" s="2">
        <v>0.92839240959541713</v>
      </c>
      <c r="AZ26" s="7">
        <v>1.0162037037037037</v>
      </c>
      <c r="BA26" s="2">
        <v>1.0333333333333334</v>
      </c>
      <c r="BB26" s="28">
        <v>815</v>
      </c>
      <c r="BC26" s="29">
        <v>3.4699386503067484</v>
      </c>
      <c r="BD26" s="29">
        <v>2.9601226993865031</v>
      </c>
      <c r="BE26" s="29">
        <v>6.4300613496932515</v>
      </c>
      <c r="BF26" s="26">
        <v>0.8482804232804233</v>
      </c>
      <c r="BG26" s="27">
        <v>0.82840136054421765</v>
      </c>
      <c r="BH26" s="26">
        <v>1.0049283154121864</v>
      </c>
      <c r="BI26" s="27">
        <v>0.9863351254480287</v>
      </c>
      <c r="BJ26" s="28">
        <v>809</v>
      </c>
      <c r="BK26" s="33">
        <v>3.3680469715698393</v>
      </c>
      <c r="BL26" s="33">
        <v>2.8658838071693449</v>
      </c>
      <c r="BM26" s="33">
        <v>6.2339307787391842</v>
      </c>
      <c r="BN26" s="7">
        <v>0.9047428723687716</v>
      </c>
      <c r="BO26" s="2">
        <v>0.97327852004110993</v>
      </c>
      <c r="BP26" s="7">
        <v>0.97961469534050183</v>
      </c>
      <c r="BQ26" s="2">
        <v>0.99327956989247312</v>
      </c>
      <c r="BR26" s="28">
        <v>861</v>
      </c>
      <c r="BS26" s="29">
        <v>3.2415795586527292</v>
      </c>
      <c r="BT26" s="29">
        <v>2.9372822299651569</v>
      </c>
      <c r="BU26" s="29">
        <v>6.178861788617886</v>
      </c>
      <c r="BV26" s="26">
        <v>0.91407407407407404</v>
      </c>
      <c r="BW26" s="27">
        <v>0.9662857142857143</v>
      </c>
      <c r="BX26" s="26">
        <v>1.0066964285714286</v>
      </c>
      <c r="BY26" s="27">
        <v>1.0297619047619047</v>
      </c>
      <c r="BZ26" s="28">
        <v>765</v>
      </c>
      <c r="CA26" s="33">
        <v>3.34281045751634</v>
      </c>
      <c r="CB26" s="33">
        <v>3.0147058823529411</v>
      </c>
      <c r="CC26" s="33">
        <v>6.3575163398692807</v>
      </c>
      <c r="CD26" s="4">
        <v>0.99475065616797897</v>
      </c>
      <c r="CE26" s="2">
        <v>1.0838020247469067</v>
      </c>
      <c r="CF26" s="4">
        <v>1.0248655913978495</v>
      </c>
      <c r="CG26" s="2">
        <v>1.010752688172043</v>
      </c>
      <c r="CH26" s="28">
        <v>836</v>
      </c>
      <c r="CI26" s="29">
        <v>3.4081937799043063</v>
      </c>
      <c r="CJ26" s="29">
        <v>3.0780502392344498</v>
      </c>
      <c r="CK26" s="29">
        <v>6.4862440191387556</v>
      </c>
      <c r="CL26" s="26">
        <v>0.85793255942509672</v>
      </c>
      <c r="CM26" s="27">
        <v>0.9399431414356787</v>
      </c>
      <c r="CN26" s="26">
        <v>0.89602272727272725</v>
      </c>
      <c r="CO26" s="27">
        <v>1.3</v>
      </c>
      <c r="CP26" s="28">
        <v>806</v>
      </c>
      <c r="CQ26" s="33">
        <v>3.3929900744416872</v>
      </c>
      <c r="CR26" s="33">
        <v>2.9956575682382134</v>
      </c>
      <c r="CS26" s="33">
        <v>6.388647642679901</v>
      </c>
      <c r="CT26" s="4">
        <v>0.89488409272581937</v>
      </c>
      <c r="CU26" s="36">
        <v>1.0280918122644742</v>
      </c>
      <c r="CV26" s="4">
        <v>0.85919540229885061</v>
      </c>
      <c r="CW26" s="36">
        <v>1.3133928571428573</v>
      </c>
      <c r="CX26" s="37">
        <v>833</v>
      </c>
      <c r="CY26" s="38">
        <v>3.4516806722689077</v>
      </c>
      <c r="CZ26" s="38">
        <v>3.125750300120048</v>
      </c>
      <c r="DA26" s="38">
        <v>6.5774309723889557</v>
      </c>
      <c r="DB26" s="35">
        <v>0.91049382716049387</v>
      </c>
      <c r="DC26" s="27">
        <v>1.0472582972582973</v>
      </c>
      <c r="DD26" s="35">
        <v>0.90587797619047616</v>
      </c>
      <c r="DE26" s="27">
        <v>1.25</v>
      </c>
      <c r="DF26" s="28">
        <v>774</v>
      </c>
      <c r="DG26" s="33">
        <v>3.6692506459948322</v>
      </c>
      <c r="DH26" s="33">
        <v>3.1931524547803618</v>
      </c>
      <c r="DI26" s="33">
        <v>6.862403100775194</v>
      </c>
      <c r="DJ26" s="4">
        <v>0.90150295222758992</v>
      </c>
      <c r="DK26" s="2">
        <v>1.062456866804693</v>
      </c>
      <c r="DL26" s="4">
        <v>0.84009502923976609</v>
      </c>
      <c r="DM26" s="2">
        <v>1.5833333333333333</v>
      </c>
      <c r="DN26" s="28">
        <v>798</v>
      </c>
      <c r="DO26" s="29">
        <v>3.5447994987468672</v>
      </c>
      <c r="DP26" s="29">
        <v>3.6434837092731831</v>
      </c>
      <c r="DQ26" s="29">
        <v>7.1882832080200503</v>
      </c>
      <c r="DR26" s="46">
        <v>0.8488996242619431</v>
      </c>
      <c r="DS26" s="45">
        <v>1.0969634230503795</v>
      </c>
      <c r="DT26" s="46">
        <v>0.86805555555555558</v>
      </c>
      <c r="DU26" s="45">
        <v>1.1111111111111112</v>
      </c>
      <c r="DV26" s="47">
        <v>818</v>
      </c>
      <c r="DW26" s="44">
        <v>3.3850855745721273</v>
      </c>
      <c r="DX26" s="44">
        <v>3.1167481662591685</v>
      </c>
      <c r="DY26" s="44">
        <v>6.5018337408312963</v>
      </c>
      <c r="DZ26" s="52">
        <v>0.85409652076318743</v>
      </c>
      <c r="EA26" s="51">
        <v>0.99098124098124096</v>
      </c>
      <c r="EB26" s="52">
        <v>0.86017267267267272</v>
      </c>
      <c r="EC26" s="51">
        <v>1.16243961352657</v>
      </c>
      <c r="ED26" s="55">
        <v>813</v>
      </c>
      <c r="EE26" s="50">
        <v>3.2813653136531364</v>
      </c>
      <c r="EF26" s="50">
        <v>2.873308733087331</v>
      </c>
      <c r="EG26" s="50">
        <v>6.1546740467404675</v>
      </c>
      <c r="EH26" s="57">
        <v>0.85359634997316158</v>
      </c>
      <c r="EI26" s="53">
        <v>1.0093167701863355</v>
      </c>
      <c r="EJ26" s="57">
        <v>0.9438405797101449</v>
      </c>
      <c r="EK26" s="53">
        <v>1.3943661971830985</v>
      </c>
      <c r="EL26" s="55">
        <v>821</v>
      </c>
      <c r="EM26" s="56">
        <v>3.5234470158343485</v>
      </c>
      <c r="EN26" s="56">
        <v>3.2283800243605358</v>
      </c>
      <c r="EO26" s="56">
        <v>6.7518270401948843</v>
      </c>
      <c r="EP26" s="60">
        <v>0.93864013266998336</v>
      </c>
      <c r="EQ26" s="13">
        <v>1.0316275764036957</v>
      </c>
      <c r="ER26" s="60">
        <v>0.92819940476190477</v>
      </c>
      <c r="ES26" s="13">
        <v>1.1813725490196079</v>
      </c>
      <c r="ET26" s="28">
        <v>805</v>
      </c>
      <c r="EU26" s="61">
        <v>3.6590062111801243</v>
      </c>
      <c r="EV26" s="61">
        <v>3.0006211180124223</v>
      </c>
      <c r="EW26" s="61">
        <v>6.6596273291925465</v>
      </c>
      <c r="EX26" s="64">
        <v>0.88110574342458403</v>
      </c>
      <c r="EY26" s="6">
        <v>1.0234644582470669</v>
      </c>
      <c r="EZ26" s="64">
        <v>0.88340643274853803</v>
      </c>
      <c r="FA26" s="6">
        <v>1.1527777777777777</v>
      </c>
      <c r="FB26" s="65">
        <v>789</v>
      </c>
      <c r="FC26" s="66">
        <v>3.6121673003802282</v>
      </c>
      <c r="FD26" s="66">
        <v>3.1419518377693283</v>
      </c>
      <c r="FE26" s="66">
        <v>6.754119138149556</v>
      </c>
    </row>
    <row r="27" spans="1:161" ht="38.25" x14ac:dyDescent="0.25">
      <c r="A27" s="3" t="s">
        <v>23</v>
      </c>
      <c r="B27" s="4">
        <v>0.98661710037174721</v>
      </c>
      <c r="C27" s="2">
        <v>1.1383725733168113</v>
      </c>
      <c r="D27" s="4">
        <v>1.1296296296296295</v>
      </c>
      <c r="E27" s="5">
        <v>0.89154929577464792</v>
      </c>
      <c r="F27" s="6">
        <v>1.1158059467918622</v>
      </c>
      <c r="G27" s="5">
        <v>1.2051971326164874</v>
      </c>
      <c r="H27" s="6">
        <v>0.81630824372759858</v>
      </c>
      <c r="I27" s="7">
        <v>0.83469945355191255</v>
      </c>
      <c r="J27" s="2">
        <v>1.627504553734062</v>
      </c>
      <c r="K27" s="7">
        <v>1.1421130952380953</v>
      </c>
      <c r="L27" s="2">
        <v>0.98710317460317465</v>
      </c>
      <c r="M27" s="8">
        <v>0.92185185185185181</v>
      </c>
      <c r="N27" s="9">
        <v>1.1637860082304528</v>
      </c>
      <c r="O27" s="8">
        <v>1.1832437275985663</v>
      </c>
      <c r="P27" s="9">
        <v>0.91173835125448033</v>
      </c>
      <c r="Q27" s="12">
        <v>0.89014124293785313</v>
      </c>
      <c r="R27" s="13">
        <v>1.0832548650345259</v>
      </c>
      <c r="S27" s="12">
        <v>1.3266203703703703</v>
      </c>
      <c r="T27" s="13">
        <v>0.84375</v>
      </c>
      <c r="U27" s="7">
        <v>0.91553884711779454</v>
      </c>
      <c r="V27" s="2">
        <v>1.086048454469507</v>
      </c>
      <c r="W27" s="7">
        <v>1.2464157706093191</v>
      </c>
      <c r="X27" s="2">
        <v>0.87992831541218641</v>
      </c>
      <c r="Y27" s="8">
        <v>0.95981912144702841</v>
      </c>
      <c r="Z27" s="9">
        <v>1.0585701981050819</v>
      </c>
      <c r="AA27" s="8">
        <v>0.94461805555555556</v>
      </c>
      <c r="AB27" s="9">
        <v>1.1493055555555556</v>
      </c>
      <c r="AC27" s="18">
        <v>0.9455314009661836</v>
      </c>
      <c r="AD27" s="19">
        <v>0.96457326892109496</v>
      </c>
      <c r="AE27" s="18">
        <v>0.95077284946236562</v>
      </c>
      <c r="AF27" s="19">
        <v>1.2026209677419355</v>
      </c>
      <c r="AG27" s="7">
        <v>0.98959899749373437</v>
      </c>
      <c r="AH27" s="2">
        <v>1.1952798663324979</v>
      </c>
      <c r="AI27" s="7">
        <v>0.92305107526881724</v>
      </c>
      <c r="AJ27" s="2">
        <v>1.2429435483870968</v>
      </c>
      <c r="AK27" s="21">
        <v>0.89896640826873386</v>
      </c>
      <c r="AL27" s="22">
        <v>1.0923772609819122</v>
      </c>
      <c r="AM27" s="21">
        <v>0.83854166666666663</v>
      </c>
      <c r="AN27" s="22">
        <v>1.3343750000000001</v>
      </c>
      <c r="AO27" s="7">
        <v>1.0008974358974358</v>
      </c>
      <c r="AP27" s="2">
        <v>1.0940170940170941</v>
      </c>
      <c r="AQ27" s="7">
        <v>0.88894489247311825</v>
      </c>
      <c r="AR27" s="2">
        <v>1.4630376344086022</v>
      </c>
      <c r="AS27" s="23">
        <v>0.89733438902084983</v>
      </c>
      <c r="AT27" s="24">
        <v>1.0798803554147971</v>
      </c>
      <c r="AU27" s="23">
        <v>0.92013888888888884</v>
      </c>
      <c r="AV27" s="24">
        <v>1.3253472222222222</v>
      </c>
      <c r="AW27" s="30">
        <v>10.280769230769231</v>
      </c>
      <c r="AX27" s="7">
        <v>1.0446614583333333</v>
      </c>
      <c r="AY27" s="2">
        <v>0.92621527777777779</v>
      </c>
      <c r="AZ27" s="7">
        <v>0.99305555555555558</v>
      </c>
      <c r="BA27" s="2">
        <v>1.4340277777777777</v>
      </c>
      <c r="BB27" s="28">
        <v>584</v>
      </c>
      <c r="BC27" s="29">
        <v>5.8831335616438354</v>
      </c>
      <c r="BD27" s="29">
        <v>3.5950342465753424</v>
      </c>
      <c r="BE27" s="29">
        <v>9.4781678082191778</v>
      </c>
      <c r="BF27" s="26">
        <v>1.009937106918239</v>
      </c>
      <c r="BG27" s="27">
        <v>0.92893081761006291</v>
      </c>
      <c r="BH27" s="26">
        <v>0.91045026881720426</v>
      </c>
      <c r="BI27" s="27">
        <v>1.3326612903225807</v>
      </c>
      <c r="BJ27" s="28">
        <v>516</v>
      </c>
      <c r="BK27" s="33">
        <v>6.5155038759689923</v>
      </c>
      <c r="BL27" s="33">
        <v>4.0683139534883717</v>
      </c>
      <c r="BM27" s="33">
        <v>10.583817829457365</v>
      </c>
      <c r="BN27" s="7">
        <v>1.0095238095238095</v>
      </c>
      <c r="BO27" s="2">
        <v>0.88032581453634084</v>
      </c>
      <c r="BP27" s="7">
        <v>0.93632392473118276</v>
      </c>
      <c r="BQ27" s="2">
        <v>1.3561827956989247</v>
      </c>
      <c r="BR27" s="28">
        <v>616</v>
      </c>
      <c r="BS27" s="29">
        <v>5.53125</v>
      </c>
      <c r="BT27" s="29">
        <v>3.3486201298701297</v>
      </c>
      <c r="BU27" s="29">
        <v>8.8798701298701292</v>
      </c>
      <c r="BV27" s="26">
        <v>0.96750000000000003</v>
      </c>
      <c r="BW27" s="27">
        <v>0.94722222222222219</v>
      </c>
      <c r="BX27" s="26">
        <v>0.95163690476190477</v>
      </c>
      <c r="BY27" s="27">
        <v>0.90476190476190477</v>
      </c>
      <c r="BZ27" s="28">
        <v>577</v>
      </c>
      <c r="CA27" s="33">
        <v>5.2348353552859619</v>
      </c>
      <c r="CB27" s="33">
        <v>2.8266897746967072</v>
      </c>
      <c r="CC27" s="33">
        <v>8.0615251299826696</v>
      </c>
      <c r="CD27" s="4">
        <v>1.0373433583959899</v>
      </c>
      <c r="CE27" s="2">
        <v>0.89494569757727649</v>
      </c>
      <c r="CF27" s="4">
        <v>0.948252688172043</v>
      </c>
      <c r="CG27" s="2">
        <v>1.3064516129032258</v>
      </c>
      <c r="CH27" s="28">
        <v>582</v>
      </c>
      <c r="CI27" s="29">
        <v>5.9802405498281788</v>
      </c>
      <c r="CJ27" s="29">
        <v>3.5107388316151202</v>
      </c>
      <c r="CK27" s="29">
        <v>9.4909793814432994</v>
      </c>
      <c r="CL27" s="26">
        <v>0.84621212121212119</v>
      </c>
      <c r="CM27" s="27">
        <v>0.76893939393939392</v>
      </c>
      <c r="CN27" s="26">
        <v>0.88437500000000002</v>
      </c>
      <c r="CO27" s="27">
        <v>1.3166666666666667</v>
      </c>
      <c r="CP27" s="28">
        <v>549</v>
      </c>
      <c r="CQ27" s="33">
        <v>5.3715846994535523</v>
      </c>
      <c r="CR27" s="33">
        <v>3.3907103825136611</v>
      </c>
      <c r="CS27" s="33">
        <v>8.7622950819672134</v>
      </c>
      <c r="CT27" s="4">
        <v>0.82622549019607838</v>
      </c>
      <c r="CU27" s="36">
        <v>0.86968954248366015</v>
      </c>
      <c r="CV27" s="4">
        <v>0.89616935483870963</v>
      </c>
      <c r="CW27" s="36">
        <v>1.096774193548387</v>
      </c>
      <c r="CX27" s="37">
        <v>585</v>
      </c>
      <c r="CY27" s="38">
        <v>5.160683760683761</v>
      </c>
      <c r="CZ27" s="38">
        <v>3.2145299145299147</v>
      </c>
      <c r="DA27" s="38">
        <v>8.3752136752136757</v>
      </c>
      <c r="DB27" s="35">
        <v>0.77159090909090911</v>
      </c>
      <c r="DC27" s="27">
        <v>1.0084175084175084</v>
      </c>
      <c r="DD27" s="35">
        <v>0.83697916666666672</v>
      </c>
      <c r="DE27" s="27">
        <v>1.2333333333333334</v>
      </c>
      <c r="DF27" s="28">
        <v>467</v>
      </c>
      <c r="DG27" s="33">
        <v>5.8522483940042829</v>
      </c>
      <c r="DH27" s="33">
        <v>4.4668094218415417</v>
      </c>
      <c r="DI27" s="33">
        <v>10.319057815845824</v>
      </c>
      <c r="DJ27" s="4">
        <v>0.77172839506172841</v>
      </c>
      <c r="DK27" s="2">
        <v>1.1244855967078189</v>
      </c>
      <c r="DL27" s="4">
        <v>0.74798387096774188</v>
      </c>
      <c r="DM27" s="2">
        <v>1.288978494623656</v>
      </c>
      <c r="DN27" s="28">
        <v>412</v>
      </c>
      <c r="DO27" s="29">
        <v>6.4945388349514559</v>
      </c>
      <c r="DP27" s="29">
        <v>5.6438106796116507</v>
      </c>
      <c r="DQ27" s="29">
        <v>12.138349514563107</v>
      </c>
      <c r="DR27" s="46">
        <v>0.7393129770992366</v>
      </c>
      <c r="DS27" s="45">
        <v>0.93765903307888043</v>
      </c>
      <c r="DT27" s="46">
        <v>0.71875</v>
      </c>
      <c r="DU27" s="45">
        <v>1.2221102150537635</v>
      </c>
      <c r="DV27" s="47">
        <v>406</v>
      </c>
      <c r="DW27" s="44">
        <v>6.2124384236453203</v>
      </c>
      <c r="DX27" s="44">
        <v>4.9624384236453203</v>
      </c>
      <c r="DY27" s="44">
        <v>11.174876847290641</v>
      </c>
      <c r="DZ27" s="52">
        <v>0.72105263157894739</v>
      </c>
      <c r="EA27" s="51">
        <v>1.2119883040935673</v>
      </c>
      <c r="EB27" s="52">
        <v>0.82795138888888886</v>
      </c>
      <c r="EC27" s="51">
        <v>1.0833333333333333</v>
      </c>
      <c r="ED27" s="55">
        <v>507</v>
      </c>
      <c r="EE27" s="50">
        <v>5.1888560157790931</v>
      </c>
      <c r="EF27" s="50">
        <v>4.3999013806706113</v>
      </c>
      <c r="EG27" s="50">
        <v>9.5887573964497044</v>
      </c>
      <c r="EH27" s="57">
        <v>0.8988805970149254</v>
      </c>
      <c r="EI27" s="53">
        <v>1.4189469320066335</v>
      </c>
      <c r="EJ27" s="57">
        <v>0.87163978494623651</v>
      </c>
      <c r="EK27" s="53">
        <v>1.2419354838709677</v>
      </c>
      <c r="EL27" s="55">
        <v>462</v>
      </c>
      <c r="EM27" s="56">
        <v>6.7180735930735933</v>
      </c>
      <c r="EN27" s="56">
        <v>5.704004329004329</v>
      </c>
      <c r="EO27" s="56">
        <v>12.422077922077921</v>
      </c>
      <c r="EP27" s="60">
        <v>0.9569767441860465</v>
      </c>
      <c r="EQ27" s="13">
        <v>1.2747631352282516</v>
      </c>
      <c r="ER27" s="60">
        <v>0.80138888888888893</v>
      </c>
      <c r="ES27" s="13">
        <v>1.3833333333333333</v>
      </c>
      <c r="ET27" s="28">
        <v>478</v>
      </c>
      <c r="EU27" s="61">
        <v>6.2881799163179917</v>
      </c>
      <c r="EV27" s="61">
        <v>5.1799163179916317</v>
      </c>
      <c r="EW27" s="61">
        <v>11.468096234309623</v>
      </c>
      <c r="EX27" s="64">
        <v>0.89191919191919189</v>
      </c>
      <c r="EY27" s="6">
        <v>1.1994949494949494</v>
      </c>
      <c r="EZ27" s="64">
        <v>0.86811155913978499</v>
      </c>
      <c r="FA27" s="6">
        <v>1.1969086021505377</v>
      </c>
      <c r="FB27" s="65">
        <v>485</v>
      </c>
      <c r="FC27" s="66">
        <v>6.3046391752577318</v>
      </c>
      <c r="FD27" s="66">
        <v>4.7742268041237113</v>
      </c>
      <c r="FE27" s="66">
        <v>11.078865979381444</v>
      </c>
    </row>
    <row r="28" spans="1:161" ht="25.5" x14ac:dyDescent="0.25">
      <c r="A28" s="3" t="s">
        <v>24</v>
      </c>
      <c r="B28" s="4">
        <v>0.77552083333333333</v>
      </c>
      <c r="C28" s="2">
        <v>1.3187500000000001</v>
      </c>
      <c r="D28" s="4">
        <v>0.85166666666666668</v>
      </c>
      <c r="E28" s="5">
        <v>0.839599609375</v>
      </c>
      <c r="F28" s="6">
        <v>1.0913915094339623</v>
      </c>
      <c r="G28" s="5">
        <v>0.9883064516129032</v>
      </c>
      <c r="H28" s="6">
        <v>1.8491935483870967</v>
      </c>
      <c r="I28" s="7">
        <v>0.74272629310344829</v>
      </c>
      <c r="J28" s="2">
        <v>1.1419270833333333</v>
      </c>
      <c r="K28" s="7">
        <v>1.0620535714285715</v>
      </c>
      <c r="L28" s="2">
        <v>1.6491071428571429</v>
      </c>
      <c r="M28" s="8">
        <v>0.7509765625</v>
      </c>
      <c r="N28" s="9">
        <v>1.1114386792452831</v>
      </c>
      <c r="O28" s="8">
        <v>0.94274193548387097</v>
      </c>
      <c r="P28" s="9">
        <v>2.0112903225806451</v>
      </c>
      <c r="Q28" s="12">
        <v>0.92534375000000002</v>
      </c>
      <c r="R28" s="13">
        <v>1.38375</v>
      </c>
      <c r="S28" s="12">
        <v>0.8354166666666667</v>
      </c>
      <c r="T28" s="13">
        <v>1.6916666666666667</v>
      </c>
      <c r="U28" s="7">
        <v>0.73398950131233598</v>
      </c>
      <c r="V28" s="2">
        <v>1.1537500000000001</v>
      </c>
      <c r="W28" s="7">
        <v>0.98991935483870963</v>
      </c>
      <c r="X28" s="2">
        <v>1.8540322580645161</v>
      </c>
      <c r="Y28" s="8">
        <v>1.0149529569892473</v>
      </c>
      <c r="Z28" s="9">
        <v>1.3188100961538463</v>
      </c>
      <c r="AA28" s="8">
        <v>0.97624999999999995</v>
      </c>
      <c r="AB28" s="9">
        <v>1.8183333333333334</v>
      </c>
      <c r="AC28" s="18">
        <v>1.0714054404145077</v>
      </c>
      <c r="AD28" s="19">
        <v>1.1313657407407407</v>
      </c>
      <c r="AE28" s="18">
        <v>0.97741935483870968</v>
      </c>
      <c r="AF28" s="19">
        <v>1.9427419354838709</v>
      </c>
      <c r="AG28" s="7">
        <v>0.92940414507772018</v>
      </c>
      <c r="AH28" s="2">
        <v>1.0269097222222223</v>
      </c>
      <c r="AI28" s="7">
        <v>1.0048387096774194</v>
      </c>
      <c r="AJ28" s="2">
        <v>1.9975806451612903</v>
      </c>
      <c r="AK28" s="21">
        <v>0.94791666666666663</v>
      </c>
      <c r="AL28" s="22">
        <v>0.95132211538461542</v>
      </c>
      <c r="AM28" s="21">
        <v>0.96625000000000005</v>
      </c>
      <c r="AN28" s="22">
        <v>1.3741666666666668</v>
      </c>
      <c r="AO28" s="7">
        <v>0.99259868421052633</v>
      </c>
      <c r="AP28" s="2">
        <v>1.2379127358490567</v>
      </c>
      <c r="AQ28" s="7">
        <v>0.67983870967741933</v>
      </c>
      <c r="AR28" s="2">
        <v>1.0088709677419354</v>
      </c>
      <c r="AS28" s="23">
        <v>1.0655737704918034</v>
      </c>
      <c r="AT28" s="24">
        <v>1.083639705882353</v>
      </c>
      <c r="AU28" s="23">
        <v>0.76749999999999996</v>
      </c>
      <c r="AV28" s="24">
        <v>1.2058333333333333</v>
      </c>
      <c r="AW28" s="30">
        <v>5.5100334448160533</v>
      </c>
      <c r="AX28" s="7">
        <v>1.0730816077953715</v>
      </c>
      <c r="AY28" s="2">
        <v>1.5105301379811185</v>
      </c>
      <c r="AZ28" s="7">
        <v>0.98124999999999996</v>
      </c>
      <c r="BA28" s="2">
        <v>1.9986111111111111</v>
      </c>
      <c r="BB28" s="28">
        <v>617</v>
      </c>
      <c r="BC28" s="29">
        <v>3.2868719611021069</v>
      </c>
      <c r="BD28" s="29">
        <v>2.8517017828200975</v>
      </c>
      <c r="BE28" s="29">
        <v>6.1385737439222039</v>
      </c>
      <c r="BF28" s="26">
        <v>0.96975233455136012</v>
      </c>
      <c r="BG28" s="27">
        <v>1.3598981077147017</v>
      </c>
      <c r="BH28" s="26">
        <v>0.88541666666666663</v>
      </c>
      <c r="BI28" s="27">
        <v>1.8064516129032258</v>
      </c>
      <c r="BJ28" s="28">
        <v>539</v>
      </c>
      <c r="BK28" s="33">
        <v>3.4378478664192951</v>
      </c>
      <c r="BL28" s="33">
        <v>2.9800556586270872</v>
      </c>
      <c r="BM28" s="33">
        <v>6.4179035250463823</v>
      </c>
      <c r="BN28" s="7">
        <v>1.0481391585760518</v>
      </c>
      <c r="BO28" s="2">
        <v>1.3195652173913044</v>
      </c>
      <c r="BP28" s="7">
        <v>1.1740591397849462</v>
      </c>
      <c r="BQ28" s="2">
        <v>1.8978494623655915</v>
      </c>
      <c r="BR28" s="28">
        <v>677</v>
      </c>
      <c r="BS28" s="29">
        <v>3.2038404726735599</v>
      </c>
      <c r="BT28" s="29">
        <v>2.3877400295420976</v>
      </c>
      <c r="BU28" s="29">
        <v>5.5915805022156571</v>
      </c>
      <c r="BV28" s="26">
        <v>1.0006775067750677</v>
      </c>
      <c r="BW28" s="27">
        <v>1.4304207119741101</v>
      </c>
      <c r="BX28" s="26">
        <v>1.0825892857142858</v>
      </c>
      <c r="BY28" s="27">
        <v>1.8095238095238095</v>
      </c>
      <c r="BZ28" s="28">
        <v>580</v>
      </c>
      <c r="CA28" s="33">
        <v>3.1642241379310345</v>
      </c>
      <c r="CB28" s="33">
        <v>2.5724137931034483</v>
      </c>
      <c r="CC28" s="33">
        <v>5.7366379310344824</v>
      </c>
      <c r="CD28" s="4">
        <v>1.1744397334948515</v>
      </c>
      <c r="CE28" s="2">
        <v>1.3704906204906204</v>
      </c>
      <c r="CF28" s="4">
        <v>1.0309139784946237</v>
      </c>
      <c r="CG28" s="2">
        <v>2</v>
      </c>
      <c r="CH28" s="28">
        <v>626</v>
      </c>
      <c r="CI28" s="29">
        <v>3.5483226837060702</v>
      </c>
      <c r="CJ28" s="29">
        <v>2.705670926517572</v>
      </c>
      <c r="CK28" s="29">
        <v>6.2539936102236418</v>
      </c>
      <c r="CL28" s="26">
        <v>0.76753385060094326</v>
      </c>
      <c r="CM28" s="27">
        <v>1.0330480266286257</v>
      </c>
      <c r="CN28" s="26">
        <v>0.87592592592592589</v>
      </c>
      <c r="CO28" s="27">
        <v>0.95</v>
      </c>
      <c r="CP28" s="28">
        <v>595</v>
      </c>
      <c r="CQ28" s="33">
        <v>3.7096638655462186</v>
      </c>
      <c r="CR28" s="33">
        <v>2.9752100840336135</v>
      </c>
      <c r="CS28" s="33">
        <v>6.6848739495798322</v>
      </c>
      <c r="CT28" s="4">
        <v>1.2267267267267268</v>
      </c>
      <c r="CU28" s="36">
        <v>1.5504935459377374</v>
      </c>
      <c r="CV28" s="4">
        <v>1.2237903225806452</v>
      </c>
      <c r="CW28" s="36">
        <v>1.8709677419354838</v>
      </c>
      <c r="CX28" s="37">
        <v>623</v>
      </c>
      <c r="CY28" s="38">
        <v>3.7564205457463884</v>
      </c>
      <c r="CZ28" s="38">
        <v>2.7560192616372392</v>
      </c>
      <c r="DA28" s="38">
        <v>6.512439807383628</v>
      </c>
      <c r="DB28" s="35">
        <v>1.3360618462937699</v>
      </c>
      <c r="DC28" s="27">
        <v>1.643317230273752</v>
      </c>
      <c r="DD28" s="35">
        <v>1.2333333333333334</v>
      </c>
      <c r="DE28" s="27">
        <v>1.8666666666666667</v>
      </c>
      <c r="DF28" s="28">
        <v>521</v>
      </c>
      <c r="DG28" s="33">
        <v>4.5239923224568139</v>
      </c>
      <c r="DH28" s="33">
        <v>3.2485604606525911</v>
      </c>
      <c r="DI28" s="33">
        <v>7.772552783109405</v>
      </c>
      <c r="DJ28" s="4">
        <v>1.2997701149425287</v>
      </c>
      <c r="DK28" s="2">
        <v>1.8276143790849673</v>
      </c>
      <c r="DL28" s="4">
        <v>1.0490591397849462</v>
      </c>
      <c r="DM28" s="2">
        <v>1.967741935483871</v>
      </c>
      <c r="DN28" s="28">
        <v>543</v>
      </c>
      <c r="DO28" s="29">
        <v>4.040515653775322</v>
      </c>
      <c r="DP28" s="29">
        <v>3.4079189686924494</v>
      </c>
      <c r="DQ28" s="29">
        <v>7.4484346224677713</v>
      </c>
      <c r="DR28" s="46">
        <v>1.0114942528735633</v>
      </c>
      <c r="DS28" s="45">
        <v>1.6142410015649453</v>
      </c>
      <c r="DT28" s="46">
        <v>1.032258064516129</v>
      </c>
      <c r="DU28" s="45">
        <v>1.935483870967742</v>
      </c>
      <c r="DV28" s="47">
        <v>510</v>
      </c>
      <c r="DW28" s="44">
        <v>3.7490196078431373</v>
      </c>
      <c r="DX28" s="44">
        <v>3.4343137254901959</v>
      </c>
      <c r="DY28" s="44">
        <v>7.1833333333333336</v>
      </c>
      <c r="DZ28" s="52">
        <v>1.261049723756906</v>
      </c>
      <c r="EA28" s="51">
        <v>1.6004901960784315</v>
      </c>
      <c r="EB28" s="52">
        <v>1.0166666666666666</v>
      </c>
      <c r="EC28" s="51">
        <v>1.7666666666666666</v>
      </c>
      <c r="ED28" s="55">
        <v>578</v>
      </c>
      <c r="EE28" s="50">
        <v>3.6358131487889271</v>
      </c>
      <c r="EF28" s="50">
        <v>2.7949826989619377</v>
      </c>
      <c r="EG28" s="50">
        <v>6.4307958477508649</v>
      </c>
      <c r="EH28" s="57">
        <v>1.1416449086161879</v>
      </c>
      <c r="EI28" s="53">
        <v>1.6547067901234569</v>
      </c>
      <c r="EJ28" s="57">
        <v>0.9838709677419355</v>
      </c>
      <c r="EK28" s="53">
        <v>1.7741935483870968</v>
      </c>
      <c r="EL28" s="55">
        <v>507</v>
      </c>
      <c r="EM28" s="56">
        <v>4.0310650887573969</v>
      </c>
      <c r="EN28" s="56">
        <v>3.4166666666666665</v>
      </c>
      <c r="EO28" s="56">
        <v>7.447731755424063</v>
      </c>
      <c r="EP28" s="60">
        <v>1.2014248704663213</v>
      </c>
      <c r="EQ28" s="13">
        <v>1.6051223241590213</v>
      </c>
      <c r="ER28" s="60">
        <v>1.05</v>
      </c>
      <c r="ES28" s="63">
        <v>2.0118055555555556</v>
      </c>
      <c r="ET28" s="28">
        <v>608</v>
      </c>
      <c r="EU28" s="61">
        <v>4.4157072368421053</v>
      </c>
      <c r="EV28" s="61">
        <v>2.9177631578947367</v>
      </c>
      <c r="EW28" s="61">
        <v>7.3334703947368425</v>
      </c>
      <c r="EX28" s="64">
        <v>1.0325591985428051</v>
      </c>
      <c r="EY28" s="6">
        <v>1.5663430420711975</v>
      </c>
      <c r="EZ28" s="64">
        <v>0.95295698924731187</v>
      </c>
      <c r="FA28" s="6">
        <v>1.8797043010752688</v>
      </c>
      <c r="FB28" s="65">
        <v>556</v>
      </c>
      <c r="FC28" s="66">
        <v>3.3142985611510793</v>
      </c>
      <c r="FD28" s="66">
        <v>2.9986510791366907</v>
      </c>
      <c r="FE28" s="66">
        <v>6.3129496402877701</v>
      </c>
    </row>
    <row r="29" spans="1:161" ht="25.5" x14ac:dyDescent="0.25">
      <c r="A29" s="3" t="s">
        <v>25</v>
      </c>
      <c r="B29" s="4">
        <v>1.0121614151464897</v>
      </c>
      <c r="C29" s="2">
        <v>1.0895522388059702</v>
      </c>
      <c r="D29" s="4">
        <v>1.0425925925925925</v>
      </c>
      <c r="E29" s="5">
        <v>1.0082600586197707</v>
      </c>
      <c r="F29" s="6">
        <v>1.0952380952380953</v>
      </c>
      <c r="G29" s="5">
        <v>0.99887992831541217</v>
      </c>
      <c r="H29" s="6">
        <v>0.995</v>
      </c>
      <c r="I29" s="7">
        <v>0.95385067607289831</v>
      </c>
      <c r="J29" s="2">
        <v>1.1519274376417235</v>
      </c>
      <c r="K29" s="7">
        <v>1.0218253968253967</v>
      </c>
      <c r="L29" s="2">
        <v>1.0054563492063493</v>
      </c>
      <c r="M29" s="8">
        <v>0.94746519569214604</v>
      </c>
      <c r="N29" s="9">
        <v>0.97129348193177978</v>
      </c>
      <c r="O29" s="8">
        <v>1.0094086021505377</v>
      </c>
      <c r="P29" s="9">
        <v>0.99484767025089604</v>
      </c>
      <c r="Q29" s="12">
        <v>1.0396433470507545</v>
      </c>
      <c r="R29" s="13">
        <v>1.0398589065255732</v>
      </c>
      <c r="S29" s="12">
        <v>1.1351851851851851</v>
      </c>
      <c r="T29" s="13">
        <v>1.0525462962962964</v>
      </c>
      <c r="U29" s="7">
        <v>0.85065710872162481</v>
      </c>
      <c r="V29" s="2">
        <v>1.0957501280081925</v>
      </c>
      <c r="W29" s="7">
        <v>1.0425627240143369</v>
      </c>
      <c r="X29" s="2">
        <v>0.96953405017921146</v>
      </c>
      <c r="Y29" s="8">
        <v>0.88805970149253732</v>
      </c>
      <c r="Z29" s="9">
        <v>1.1743070362473347</v>
      </c>
      <c r="AA29" s="8">
        <v>1.0430555555555556</v>
      </c>
      <c r="AB29" s="9">
        <v>1.0055555555555555</v>
      </c>
      <c r="AC29" s="18">
        <v>0.96576072475353048</v>
      </c>
      <c r="AD29" s="19">
        <v>1.117677286742035</v>
      </c>
      <c r="AE29" s="20">
        <v>0.96415770609318996</v>
      </c>
      <c r="AF29" s="19">
        <v>1.0862455197132617</v>
      </c>
      <c r="AG29" s="7">
        <v>0.87483103541497698</v>
      </c>
      <c r="AH29" s="2">
        <v>1.1009732360097324</v>
      </c>
      <c r="AI29" s="7">
        <v>0.956989247311828</v>
      </c>
      <c r="AJ29" s="2">
        <v>1.1146953405017921</v>
      </c>
      <c r="AK29" s="21">
        <v>1.3014109347442682</v>
      </c>
      <c r="AL29" s="22">
        <v>1.2585034013605443</v>
      </c>
      <c r="AM29" s="21">
        <v>0.82111111111111112</v>
      </c>
      <c r="AN29" s="22">
        <v>1.4216666666666666</v>
      </c>
      <c r="AO29" s="7">
        <v>1.2651072124756335</v>
      </c>
      <c r="AP29" s="2">
        <v>1.3473684210526315</v>
      </c>
      <c r="AQ29" s="7">
        <v>0.69798971482000938</v>
      </c>
      <c r="AR29" s="2">
        <v>1.3983169705469847</v>
      </c>
      <c r="AS29" s="23">
        <v>1.0963337074448185</v>
      </c>
      <c r="AT29" s="24">
        <v>1.3564213564213565</v>
      </c>
      <c r="AU29" s="23">
        <v>0.6734299516908212</v>
      </c>
      <c r="AV29" s="24">
        <v>1.5355072463768116</v>
      </c>
      <c r="AW29" s="30">
        <v>6.6012145748987852</v>
      </c>
      <c r="AX29" s="7">
        <v>0.8628812636165577</v>
      </c>
      <c r="AY29" s="2">
        <v>0.87324929971988796</v>
      </c>
      <c r="AZ29" s="7">
        <v>0.69953703703703707</v>
      </c>
      <c r="BA29" s="2">
        <v>1.2865740740740741</v>
      </c>
      <c r="BB29" s="28">
        <v>720</v>
      </c>
      <c r="BC29" s="29">
        <v>3.2496527777777779</v>
      </c>
      <c r="BD29" s="29">
        <v>3.6618055555555555</v>
      </c>
      <c r="BE29" s="29">
        <v>6.911458333333333</v>
      </c>
      <c r="BF29" s="26">
        <v>0.91825396825396821</v>
      </c>
      <c r="BG29" s="27">
        <v>0.95136054421768712</v>
      </c>
      <c r="BH29" s="26">
        <v>0.706989247311828</v>
      </c>
      <c r="BI29" s="27">
        <v>1.10752688172043</v>
      </c>
      <c r="BJ29" s="28">
        <v>739</v>
      </c>
      <c r="BK29" s="33">
        <v>3.4161028416779433</v>
      </c>
      <c r="BL29" s="33">
        <v>3.5649526387009471</v>
      </c>
      <c r="BM29" s="33">
        <v>6.98105548037889</v>
      </c>
      <c r="BN29" s="7">
        <v>0.90921157419697374</v>
      </c>
      <c r="BO29" s="2">
        <v>0.89639870285031575</v>
      </c>
      <c r="BP29" s="7">
        <v>0.78360215053763438</v>
      </c>
      <c r="BQ29" s="2">
        <v>1.043010752688172</v>
      </c>
      <c r="BR29" s="28">
        <v>744</v>
      </c>
      <c r="BS29" s="29">
        <v>3.4771505376344085</v>
      </c>
      <c r="BT29" s="29">
        <v>3.329301075268817</v>
      </c>
      <c r="BU29" s="29">
        <v>6.806451612903226</v>
      </c>
      <c r="BV29" s="26">
        <v>0.80271804062126639</v>
      </c>
      <c r="BW29" s="27">
        <v>0.89554531490015366</v>
      </c>
      <c r="BX29" s="26">
        <v>0.73958333333333337</v>
      </c>
      <c r="BY29" s="27">
        <v>0.9642857142857143</v>
      </c>
      <c r="BZ29" s="28">
        <v>646</v>
      </c>
      <c r="CA29" s="33">
        <v>3.2341331269349847</v>
      </c>
      <c r="CB29" s="33">
        <v>3.3095975232198143</v>
      </c>
      <c r="CC29" s="33">
        <v>6.5437306501547985</v>
      </c>
      <c r="CD29" s="4">
        <v>0.83105206655931296</v>
      </c>
      <c r="CE29" s="2">
        <v>1.0638371290545203</v>
      </c>
      <c r="CF29" s="4">
        <v>0.79077060931899645</v>
      </c>
      <c r="CG29" s="2">
        <v>1.075268817204301</v>
      </c>
      <c r="CH29" s="28">
        <v>738</v>
      </c>
      <c r="CI29" s="29">
        <v>3.2936991869918697</v>
      </c>
      <c r="CJ29" s="29">
        <v>3.7147696476964769</v>
      </c>
      <c r="CK29" s="29">
        <v>7.0084688346883466</v>
      </c>
      <c r="CL29" s="26">
        <v>0.71951878886185461</v>
      </c>
      <c r="CM29" s="27">
        <v>0.97254084115397987</v>
      </c>
      <c r="CN29" s="26">
        <v>0.687962962962963</v>
      </c>
      <c r="CO29" s="27">
        <v>1.0444444444444445</v>
      </c>
      <c r="CP29" s="28">
        <v>709</v>
      </c>
      <c r="CQ29" s="33">
        <v>2.9248942172073344</v>
      </c>
      <c r="CR29" s="33">
        <v>3.5641748942172073</v>
      </c>
      <c r="CS29" s="33">
        <v>6.4890691114245413</v>
      </c>
      <c r="CT29" s="4">
        <v>0.72315480948574473</v>
      </c>
      <c r="CU29" s="36">
        <v>0.96402877697841727</v>
      </c>
      <c r="CV29" s="4">
        <v>0.67921146953405021</v>
      </c>
      <c r="CW29" s="36">
        <v>1.010752688172043</v>
      </c>
      <c r="CX29" s="37">
        <v>740</v>
      </c>
      <c r="CY29" s="38">
        <v>2.8581081081081079</v>
      </c>
      <c r="CZ29" s="38">
        <v>3.4256756756756759</v>
      </c>
      <c r="DA29" s="38">
        <v>6.2837837837837842</v>
      </c>
      <c r="DB29" s="35">
        <v>0.6497702081643687</v>
      </c>
      <c r="DC29" s="27">
        <v>1.056656239137991</v>
      </c>
      <c r="DD29" s="35">
        <v>0.67083333333333328</v>
      </c>
      <c r="DE29" s="27">
        <v>1.0666666666666667</v>
      </c>
      <c r="DF29" s="28">
        <v>718</v>
      </c>
      <c r="DG29" s="33">
        <v>2.6827994428969357</v>
      </c>
      <c r="DH29" s="33">
        <v>3.721448467966574</v>
      </c>
      <c r="DI29" s="33">
        <v>6.4042479108635098</v>
      </c>
      <c r="DJ29" s="4">
        <v>0.63615774047428719</v>
      </c>
      <c r="DK29" s="2">
        <v>1.116478245974649</v>
      </c>
      <c r="DL29" s="4">
        <v>0.67786738351254483</v>
      </c>
      <c r="DM29" s="2">
        <v>1.032258064516129</v>
      </c>
      <c r="DN29" s="28">
        <v>741</v>
      </c>
      <c r="DO29" s="29">
        <v>2.6319163292847505</v>
      </c>
      <c r="DP29" s="29">
        <v>3.7537112010796223</v>
      </c>
      <c r="DQ29" s="29">
        <v>6.3856275303643724</v>
      </c>
      <c r="DR29" s="48">
        <v>0.54476418864908072</v>
      </c>
      <c r="DS29" s="45">
        <v>1.104830421377184</v>
      </c>
      <c r="DT29" s="46">
        <v>0.68100358422939067</v>
      </c>
      <c r="DU29" s="45">
        <v>1.0793010752688172</v>
      </c>
      <c r="DV29" s="47">
        <v>727</v>
      </c>
      <c r="DW29" s="44">
        <v>2.451513067400275</v>
      </c>
      <c r="DX29" s="44">
        <v>3.8748280605226961</v>
      </c>
      <c r="DY29" s="44">
        <v>6.3263411279229711</v>
      </c>
      <c r="DZ29" s="52">
        <v>0.68613138686131392</v>
      </c>
      <c r="EA29" s="51">
        <v>1.086722280152937</v>
      </c>
      <c r="EB29" s="52">
        <v>0.68888888888888888</v>
      </c>
      <c r="EC29" s="51">
        <v>1.6875</v>
      </c>
      <c r="ED29" s="55">
        <v>715</v>
      </c>
      <c r="EE29" s="50">
        <v>2.8153846153846156</v>
      </c>
      <c r="EF29" s="50">
        <v>3.8856643356643357</v>
      </c>
      <c r="EG29" s="50">
        <v>6.7010489510489508</v>
      </c>
      <c r="EH29" s="57">
        <v>0.74778537079220453</v>
      </c>
      <c r="EI29" s="53">
        <v>1.0909688013136289</v>
      </c>
      <c r="EJ29" s="57">
        <v>0.68817204301075274</v>
      </c>
      <c r="EK29" s="53">
        <v>1.2571684587813621</v>
      </c>
      <c r="EL29" s="55">
        <v>729</v>
      </c>
      <c r="EM29" s="56">
        <v>3.0799039780521262</v>
      </c>
      <c r="EN29" s="56">
        <v>4.2030178326474621</v>
      </c>
      <c r="EO29" s="56">
        <v>7.2829218106995883</v>
      </c>
      <c r="EP29" s="60">
        <v>0.70248715869153822</v>
      </c>
      <c r="EQ29" s="13">
        <v>1.2721584984358707</v>
      </c>
      <c r="ER29" s="60">
        <v>0.69351851851851853</v>
      </c>
      <c r="ES29" s="13">
        <v>1.4164351851851851</v>
      </c>
      <c r="ET29" s="28">
        <v>718</v>
      </c>
      <c r="EU29" s="61">
        <v>2.8527158774373258</v>
      </c>
      <c r="EV29" s="61">
        <v>4.6793175487465177</v>
      </c>
      <c r="EW29" s="61">
        <v>7.532033426183844</v>
      </c>
      <c r="EX29" s="62">
        <v>0.64932185706833589</v>
      </c>
      <c r="EY29" s="6">
        <v>1.0456069751844399</v>
      </c>
      <c r="EZ29" s="64">
        <v>0.63351254480286734</v>
      </c>
      <c r="FA29" s="6">
        <v>1.1783154121863799</v>
      </c>
      <c r="FB29" s="65">
        <v>740</v>
      </c>
      <c r="FC29" s="66">
        <v>2.6375000000000002</v>
      </c>
      <c r="FD29" s="66">
        <v>3.8837837837837839</v>
      </c>
      <c r="FE29" s="66">
        <v>6.521283783783784</v>
      </c>
    </row>
    <row r="30" spans="1:161" ht="25.5" x14ac:dyDescent="0.25">
      <c r="A30" s="3" t="s">
        <v>26</v>
      </c>
      <c r="B30" s="4">
        <v>0.81302755215798694</v>
      </c>
      <c r="C30" s="2">
        <v>0.99358974358974361</v>
      </c>
      <c r="D30" s="4">
        <v>1.0237499999999999</v>
      </c>
      <c r="E30" s="5">
        <v>1.0038526737555864</v>
      </c>
      <c r="F30" s="6">
        <v>0.94498381877022652</v>
      </c>
      <c r="G30" s="5">
        <v>1.0137096774193548</v>
      </c>
      <c r="H30" s="6">
        <v>1.0806451612903225</v>
      </c>
      <c r="I30" s="7">
        <v>0.84404761904761905</v>
      </c>
      <c r="J30" s="2">
        <v>1.0729166666666667</v>
      </c>
      <c r="K30" s="7">
        <v>1.0044642857142858</v>
      </c>
      <c r="L30" s="2">
        <v>0.98928571428571432</v>
      </c>
      <c r="M30" s="8">
        <v>0.8373745173745174</v>
      </c>
      <c r="N30" s="9">
        <v>0.88702702702702707</v>
      </c>
      <c r="O30" s="8">
        <v>1.0201612903225807</v>
      </c>
      <c r="P30" s="9">
        <v>0.99193548387096775</v>
      </c>
      <c r="Q30" s="12">
        <v>0.9244444444444444</v>
      </c>
      <c r="R30" s="13">
        <v>1.0747222222222221</v>
      </c>
      <c r="S30" s="12">
        <v>1.0116666666666667</v>
      </c>
      <c r="T30" s="13">
        <v>1.2350000000000001</v>
      </c>
      <c r="U30" s="7">
        <v>0.91167434715821816</v>
      </c>
      <c r="V30" s="2">
        <v>0.89704301075268822</v>
      </c>
      <c r="W30" s="7">
        <v>1.0008064516129032</v>
      </c>
      <c r="X30" s="2">
        <v>1.1774193548387097</v>
      </c>
      <c r="Y30" s="8">
        <v>0.73829431438127091</v>
      </c>
      <c r="Z30" s="9">
        <v>1.0677257525083612</v>
      </c>
      <c r="AA30" s="8">
        <v>0.85555555555555551</v>
      </c>
      <c r="AB30" s="9">
        <v>1.0725</v>
      </c>
      <c r="AC30" s="18">
        <v>0.75215053763440864</v>
      </c>
      <c r="AD30" s="19">
        <v>1.0470430107526882</v>
      </c>
      <c r="AE30" s="18">
        <v>0.75456989247311823</v>
      </c>
      <c r="AF30" s="19">
        <v>1.1185483870967743</v>
      </c>
      <c r="AG30" s="7">
        <v>0.75954301075268815</v>
      </c>
      <c r="AH30" s="2">
        <v>1.1905913978494624</v>
      </c>
      <c r="AI30" s="7">
        <v>0.80591397849462365</v>
      </c>
      <c r="AJ30" s="2">
        <v>1.2620967741935485</v>
      </c>
      <c r="AK30" s="21">
        <v>0.73509749303621175</v>
      </c>
      <c r="AL30" s="22">
        <v>1.1345403899721449</v>
      </c>
      <c r="AM30" s="21">
        <v>0.79777777777777781</v>
      </c>
      <c r="AN30" s="22">
        <v>1.1316666666666666</v>
      </c>
      <c r="AO30" s="7">
        <v>0.87924528301886795</v>
      </c>
      <c r="AP30" s="2">
        <v>1.2318059299191375</v>
      </c>
      <c r="AQ30" s="7">
        <v>0.85161290322580641</v>
      </c>
      <c r="AR30" s="2">
        <v>1.2254032258064516</v>
      </c>
      <c r="AS30" s="23">
        <v>0.80601851851851847</v>
      </c>
      <c r="AT30" s="24">
        <v>1.2950617283950616</v>
      </c>
      <c r="AU30" s="23">
        <v>0.7231481481481481</v>
      </c>
      <c r="AV30" s="24">
        <v>1.0819444444444444</v>
      </c>
      <c r="AW30" s="30">
        <v>7.0218894009216593</v>
      </c>
      <c r="AX30" s="7">
        <v>0.95019920318725104</v>
      </c>
      <c r="AY30" s="2">
        <v>1.297808764940239</v>
      </c>
      <c r="AZ30" s="7">
        <v>0.98564814814814816</v>
      </c>
      <c r="BA30" s="2">
        <v>1.0833333333333333</v>
      </c>
      <c r="BB30" s="28">
        <v>651</v>
      </c>
      <c r="BC30" s="29">
        <v>3.8333333333333335</v>
      </c>
      <c r="BD30" s="29">
        <v>2.6993087557603688</v>
      </c>
      <c r="BE30" s="29">
        <v>6.5326420890937023</v>
      </c>
      <c r="BF30" s="26">
        <v>0.99186197916666663</v>
      </c>
      <c r="BG30" s="27">
        <v>1.171875</v>
      </c>
      <c r="BH30" s="26">
        <v>0.91129032258064513</v>
      </c>
      <c r="BI30" s="27">
        <v>0.9838709677419355</v>
      </c>
      <c r="BJ30" s="28">
        <v>656</v>
      </c>
      <c r="BK30" s="33">
        <v>3.8727134146341462</v>
      </c>
      <c r="BL30" s="33">
        <v>2.4878048780487805</v>
      </c>
      <c r="BM30" s="33">
        <v>6.3605182926829267</v>
      </c>
      <c r="BN30" s="7">
        <v>0.95979817708333337</v>
      </c>
      <c r="BO30" s="2">
        <v>1.078125</v>
      </c>
      <c r="BP30" s="7">
        <v>0.956989247311828</v>
      </c>
      <c r="BQ30" s="2">
        <v>1.114247311827957</v>
      </c>
      <c r="BR30" s="28">
        <v>679</v>
      </c>
      <c r="BS30" s="29">
        <v>3.7441089837997055</v>
      </c>
      <c r="BT30" s="29">
        <v>2.4403534609720179</v>
      </c>
      <c r="BU30" s="29">
        <v>6.1844624447717234</v>
      </c>
      <c r="BV30" s="26">
        <v>0.96314102564102566</v>
      </c>
      <c r="BW30" s="27">
        <v>0.98753561253561251</v>
      </c>
      <c r="BX30" s="26">
        <v>0.98313492063492058</v>
      </c>
      <c r="BY30" s="27">
        <v>1.2142857142857142</v>
      </c>
      <c r="BZ30" s="28">
        <v>610</v>
      </c>
      <c r="CA30" s="33">
        <v>3.8413934426229508</v>
      </c>
      <c r="CB30" s="33">
        <v>2.4741803278688526</v>
      </c>
      <c r="CC30" s="33">
        <v>6.3155737704918034</v>
      </c>
      <c r="CD30" s="4">
        <v>0.83098370927318299</v>
      </c>
      <c r="CE30" s="2">
        <v>1.1240601503759398</v>
      </c>
      <c r="CF30" s="4">
        <v>0.95519713261648742</v>
      </c>
      <c r="CG30" s="2">
        <v>1.2741935483870968</v>
      </c>
      <c r="CH30" s="28">
        <v>676</v>
      </c>
      <c r="CI30" s="29">
        <v>3.5388313609467454</v>
      </c>
      <c r="CJ30" s="29">
        <v>2.7292899408284024</v>
      </c>
      <c r="CK30" s="29">
        <v>6.2681213017751478</v>
      </c>
      <c r="CL30" s="26">
        <v>0.88125823451910412</v>
      </c>
      <c r="CM30" s="27">
        <v>1.1317523056653491</v>
      </c>
      <c r="CN30" s="26">
        <v>0.89097222222222228</v>
      </c>
      <c r="CO30" s="27">
        <v>1.2527777777777778</v>
      </c>
      <c r="CP30" s="28">
        <v>633</v>
      </c>
      <c r="CQ30" s="33">
        <v>3.6334913112164298</v>
      </c>
      <c r="CR30" s="33">
        <v>2.7819905213270144</v>
      </c>
      <c r="CS30" s="33">
        <v>6.4154818325434437</v>
      </c>
      <c r="CT30" s="4">
        <v>0.95817430025445294</v>
      </c>
      <c r="CU30" s="36">
        <v>1.0979643765903309</v>
      </c>
      <c r="CV30" s="4">
        <v>0.85797491039426521</v>
      </c>
      <c r="CW30" s="36">
        <v>1.081989247311828</v>
      </c>
      <c r="CX30" s="37">
        <v>660</v>
      </c>
      <c r="CY30" s="38">
        <v>3.7329545454545454</v>
      </c>
      <c r="CZ30" s="38">
        <v>2.5272727272727273</v>
      </c>
      <c r="DA30" s="38">
        <v>6.2602272727272723</v>
      </c>
      <c r="DB30" s="35">
        <v>0.84612860892388453</v>
      </c>
      <c r="DC30" s="27">
        <v>1.0242782152230971</v>
      </c>
      <c r="DD30" s="35">
        <v>0.79837962962962961</v>
      </c>
      <c r="DE30" s="27">
        <v>1.2618055555555556</v>
      </c>
      <c r="DF30" s="28">
        <v>635</v>
      </c>
      <c r="DG30" s="33">
        <v>3.3885826771653544</v>
      </c>
      <c r="DH30" s="33">
        <v>2.6598425196850393</v>
      </c>
      <c r="DI30" s="33">
        <v>6.0484251968503937</v>
      </c>
      <c r="DJ30" s="4">
        <v>0.7031630170316302</v>
      </c>
      <c r="DK30" s="2">
        <v>1.3816909975669101</v>
      </c>
      <c r="DL30" s="4">
        <v>0.75515232974910396</v>
      </c>
      <c r="DM30" s="2">
        <v>1.5</v>
      </c>
      <c r="DN30" s="28">
        <v>650</v>
      </c>
      <c r="DO30" s="29">
        <v>3.0750000000000002</v>
      </c>
      <c r="DP30" s="29">
        <v>3.4642307692307694</v>
      </c>
      <c r="DQ30" s="29">
        <v>6.5392307692307696</v>
      </c>
      <c r="DR30" s="46">
        <v>0.77189781021897808</v>
      </c>
      <c r="DS30" s="45">
        <v>1.437956204379562</v>
      </c>
      <c r="DT30" s="46">
        <v>0.79077060931899645</v>
      </c>
      <c r="DU30" s="45">
        <v>1.616263440860215</v>
      </c>
      <c r="DV30" s="47">
        <v>652</v>
      </c>
      <c r="DW30" s="44">
        <v>3.2998466257668713</v>
      </c>
      <c r="DX30" s="44">
        <v>3.6572085889570554</v>
      </c>
      <c r="DY30" s="44">
        <v>6.9570552147239262</v>
      </c>
      <c r="DZ30" s="52">
        <v>0.76905684754521964</v>
      </c>
      <c r="EA30" s="51">
        <v>1.5025839793281655</v>
      </c>
      <c r="EB30" s="52">
        <v>0.87800925925925921</v>
      </c>
      <c r="EC30" s="51">
        <v>1.195138888888889</v>
      </c>
      <c r="ED30" s="55">
        <v>656</v>
      </c>
      <c r="EE30" s="50">
        <v>3.2602896341463414</v>
      </c>
      <c r="EF30" s="50">
        <v>3.0846036585365852</v>
      </c>
      <c r="EG30" s="50">
        <v>6.3448932926829267</v>
      </c>
      <c r="EH30" s="57">
        <v>0.75559701492537312</v>
      </c>
      <c r="EI30" s="53">
        <v>1.4844527363184079</v>
      </c>
      <c r="EJ30" s="57">
        <v>0.90165770609318996</v>
      </c>
      <c r="EK30" s="53">
        <v>1.2668010752688172</v>
      </c>
      <c r="EL30" s="55">
        <v>651</v>
      </c>
      <c r="EM30" s="56">
        <v>3.4120583717357911</v>
      </c>
      <c r="EN30" s="56">
        <v>3.2811059907834101</v>
      </c>
      <c r="EO30" s="56">
        <v>6.6931643625192017</v>
      </c>
      <c r="EP30" s="60">
        <v>0.85909669211195927</v>
      </c>
      <c r="EQ30" s="13">
        <v>1.4061704834605597</v>
      </c>
      <c r="ER30" s="60">
        <v>0.94513888888888886</v>
      </c>
      <c r="ES30" s="13">
        <v>1.4756944444444444</v>
      </c>
      <c r="ET30" s="28">
        <v>645</v>
      </c>
      <c r="EU30" s="61">
        <v>3.6763565891472867</v>
      </c>
      <c r="EV30" s="61">
        <v>3.3608527131782946</v>
      </c>
      <c r="EW30" s="61">
        <v>7.0372093023255813</v>
      </c>
      <c r="EX30" s="64">
        <v>0.86600719424460426</v>
      </c>
      <c r="EY30" s="6">
        <v>1.4739208633093526</v>
      </c>
      <c r="EZ30" s="64">
        <v>0.80219534050179209</v>
      </c>
      <c r="FA30" s="6">
        <v>1.6505376344086022</v>
      </c>
      <c r="FB30" s="65">
        <v>648</v>
      </c>
      <c r="FC30" s="66">
        <v>3.6107253086419755</v>
      </c>
      <c r="FD30" s="66">
        <v>3.7920524691358026</v>
      </c>
      <c r="FE30" s="66">
        <v>7.4027777777777777</v>
      </c>
    </row>
    <row r="31" spans="1:161" x14ac:dyDescent="0.25">
      <c r="A31" s="3" t="s">
        <v>27</v>
      </c>
      <c r="B31" s="4">
        <v>1.0375076613256282</v>
      </c>
      <c r="C31" s="2">
        <v>0.88461538461538458</v>
      </c>
      <c r="D31" s="4">
        <v>0.96799516908212557</v>
      </c>
      <c r="E31" s="5">
        <v>1.0264957264957264</v>
      </c>
      <c r="F31" s="6">
        <v>0.73176718092566617</v>
      </c>
      <c r="G31" s="5">
        <v>0.90988779803646569</v>
      </c>
      <c r="H31" s="6">
        <v>0.86021505376344087</v>
      </c>
      <c r="I31" s="7">
        <v>0.97356442577030811</v>
      </c>
      <c r="J31" s="2">
        <v>0.91847826086956519</v>
      </c>
      <c r="K31" s="7">
        <v>0.98641304347826086</v>
      </c>
      <c r="L31" s="2">
        <v>0.90579710144927539</v>
      </c>
      <c r="M31" s="8">
        <v>0.97254028837998308</v>
      </c>
      <c r="N31" s="9">
        <v>0.74964936886395517</v>
      </c>
      <c r="O31" s="8">
        <v>0.93735390369331462</v>
      </c>
      <c r="P31" s="9">
        <v>0.83917718560074805</v>
      </c>
      <c r="Q31" s="14">
        <v>1.007152505446623</v>
      </c>
      <c r="R31" s="13">
        <v>0.83351449275362322</v>
      </c>
      <c r="S31" s="14">
        <v>0.90772946859903381</v>
      </c>
      <c r="T31" s="13">
        <v>1.0202898550724637</v>
      </c>
      <c r="U31" s="7">
        <v>0.94161324786324785</v>
      </c>
      <c r="V31" s="2">
        <v>0.8295932678821879</v>
      </c>
      <c r="W31" s="7">
        <v>0.94121084618980833</v>
      </c>
      <c r="X31" s="2">
        <v>0.96072931276297335</v>
      </c>
      <c r="Y31" s="8">
        <v>0.9359016754850088</v>
      </c>
      <c r="Z31" s="9">
        <v>0.83659420289855069</v>
      </c>
      <c r="AA31" s="8">
        <v>0.9097826086956522</v>
      </c>
      <c r="AB31" s="9">
        <v>0.97874396135265695</v>
      </c>
      <c r="AC31" s="18">
        <v>0.89035087719298245</v>
      </c>
      <c r="AD31" s="19">
        <v>0.91549789621318378</v>
      </c>
      <c r="AE31" s="18">
        <v>0.8952197288452548</v>
      </c>
      <c r="AF31" s="19">
        <v>0.956989247311828</v>
      </c>
      <c r="AG31" s="7">
        <v>0.83240049751243783</v>
      </c>
      <c r="AH31" s="2">
        <v>0.76192145862552596</v>
      </c>
      <c r="AI31" s="7">
        <v>0.87388966806919122</v>
      </c>
      <c r="AJ31" s="2">
        <v>0.81767180925666194</v>
      </c>
      <c r="AK31" s="21">
        <v>0.92542989417989419</v>
      </c>
      <c r="AL31" s="22">
        <v>0.69420289855072459</v>
      </c>
      <c r="AM31" s="21">
        <v>0.86714975845410625</v>
      </c>
      <c r="AN31" s="22">
        <v>0.9294685990338164</v>
      </c>
      <c r="AO31" s="7">
        <v>0.90033927056827823</v>
      </c>
      <c r="AP31" s="2">
        <v>0.74088359046283314</v>
      </c>
      <c r="AQ31" s="7">
        <v>0.85624123422159892</v>
      </c>
      <c r="AR31" s="2">
        <v>0.84946236559139787</v>
      </c>
      <c r="AS31" s="23">
        <v>0.86805555555555558</v>
      </c>
      <c r="AT31" s="24">
        <v>0.70923913043478259</v>
      </c>
      <c r="AU31" s="23">
        <v>0.9044082125603865</v>
      </c>
      <c r="AV31" s="24">
        <v>0.79903381642512072</v>
      </c>
      <c r="AW31" s="30">
        <v>10.778186274509803</v>
      </c>
      <c r="AX31" s="7">
        <v>1.0443227091633467</v>
      </c>
      <c r="AY31" s="2">
        <v>0.87010869565217386</v>
      </c>
      <c r="AZ31" s="7">
        <v>0.932487922705314</v>
      </c>
      <c r="BA31" s="2">
        <v>0.94347826086956521</v>
      </c>
      <c r="BB31" s="28">
        <v>932</v>
      </c>
      <c r="BC31" s="29">
        <v>9.2046673819742484</v>
      </c>
      <c r="BD31" s="29">
        <v>2.3361051502145922</v>
      </c>
      <c r="BE31" s="29">
        <v>11.540772532188841</v>
      </c>
      <c r="BF31" s="26">
        <v>1.0600236864771748</v>
      </c>
      <c r="BG31" s="27">
        <v>0.87237026647966343</v>
      </c>
      <c r="BH31" s="26">
        <v>1.0074216923796167</v>
      </c>
      <c r="BI31" s="27">
        <v>0.96587190275829826</v>
      </c>
      <c r="BJ31" s="28">
        <v>875</v>
      </c>
      <c r="BK31" s="33">
        <v>10.551428571428572</v>
      </c>
      <c r="BL31" s="33">
        <v>2.6022857142857143</v>
      </c>
      <c r="BM31" s="33">
        <v>13.153714285714285</v>
      </c>
      <c r="BN31" s="7">
        <v>1.1047588285960379</v>
      </c>
      <c r="BO31" s="2">
        <v>0.85416666666666663</v>
      </c>
      <c r="BP31" s="7">
        <v>0.92974806201550386</v>
      </c>
      <c r="BQ31" s="2">
        <v>0.90546594982078854</v>
      </c>
      <c r="BR31" s="28">
        <v>807</v>
      </c>
      <c r="BS31" s="29">
        <v>11.707868649318463</v>
      </c>
      <c r="BT31" s="29">
        <v>2.8271375464684017</v>
      </c>
      <c r="BU31" s="29">
        <v>14.535006195786865</v>
      </c>
      <c r="BV31" s="26">
        <v>1.0895655270655271</v>
      </c>
      <c r="BW31" s="27">
        <v>0.79613095238095233</v>
      </c>
      <c r="BX31" s="26">
        <v>0.98363095238095233</v>
      </c>
      <c r="BY31" s="27">
        <v>0.91617063492063489</v>
      </c>
      <c r="BZ31" s="28">
        <v>1038</v>
      </c>
      <c r="CA31" s="33">
        <v>8.2420520231213867</v>
      </c>
      <c r="CB31" s="33">
        <v>1.9205202312138729</v>
      </c>
      <c r="CC31" s="33">
        <v>10.162572254335259</v>
      </c>
      <c r="CD31" s="4">
        <v>1.0856928356928357</v>
      </c>
      <c r="CE31" s="2">
        <v>0.80191532258064513</v>
      </c>
      <c r="CF31" s="4">
        <v>0.97115815412186379</v>
      </c>
      <c r="CG31" s="2">
        <v>0.88664874551971329</v>
      </c>
      <c r="CH31" s="28">
        <v>881</v>
      </c>
      <c r="CI31" s="29">
        <v>10.66600454029512</v>
      </c>
      <c r="CJ31" s="29">
        <v>2.4775822928490352</v>
      </c>
      <c r="CK31" s="29">
        <v>13.143586833144154</v>
      </c>
      <c r="CL31" s="26">
        <v>1.0787777777777778</v>
      </c>
      <c r="CM31" s="27">
        <v>0.8671875</v>
      </c>
      <c r="CN31" s="26">
        <v>0.98420138888888886</v>
      </c>
      <c r="CO31" s="27">
        <v>0.91018518518518521</v>
      </c>
      <c r="CP31" s="28">
        <v>1012</v>
      </c>
      <c r="CQ31" s="33">
        <v>8.9982707509881426</v>
      </c>
      <c r="CR31" s="33">
        <v>2.2052865612648223</v>
      </c>
      <c r="CS31" s="33">
        <v>11.203557312252965</v>
      </c>
      <c r="CT31" s="4">
        <v>1.0577987626180396</v>
      </c>
      <c r="CU31" s="36">
        <v>0.5968992248062015</v>
      </c>
      <c r="CV31" s="4">
        <v>0.93257168458781359</v>
      </c>
      <c r="CW31" s="36">
        <v>0.80465949820788529</v>
      </c>
      <c r="CX31" s="37">
        <v>1031</v>
      </c>
      <c r="CY31" s="38">
        <v>8.7640640155189136</v>
      </c>
      <c r="CZ31" s="38">
        <v>1.7672162948593599</v>
      </c>
      <c r="DA31" s="38">
        <v>10.531280310378273</v>
      </c>
      <c r="DB31" s="4">
        <v>0.97316526610644261</v>
      </c>
      <c r="DC31" s="2">
        <v>0.59799999999999998</v>
      </c>
      <c r="DD31" s="4">
        <v>0.93692129629629628</v>
      </c>
      <c r="DE31" s="2">
        <v>0.82222222222222219</v>
      </c>
      <c r="DF31" s="28">
        <v>880</v>
      </c>
      <c r="DG31" s="29">
        <v>9.5343750000000007</v>
      </c>
      <c r="DH31" s="29">
        <v>2.0284090909090908</v>
      </c>
      <c r="DI31" s="29">
        <v>11.562784090909091</v>
      </c>
      <c r="DJ31" s="4">
        <v>0.9660878112712975</v>
      </c>
      <c r="DK31" s="2">
        <v>0.72819010416666663</v>
      </c>
      <c r="DL31" s="4">
        <v>0.94074820788530467</v>
      </c>
      <c r="DM31" s="2">
        <v>0.87231182795698925</v>
      </c>
      <c r="DN31" s="28">
        <v>949</v>
      </c>
      <c r="DO31" s="29">
        <v>9.0856164383561637</v>
      </c>
      <c r="DP31" s="29">
        <v>2.2044257112750265</v>
      </c>
      <c r="DQ31" s="29">
        <v>11.290042149631191</v>
      </c>
      <c r="DR31" s="46">
        <v>0.92335766423357668</v>
      </c>
      <c r="DS31" s="45">
        <v>0.80231143552311435</v>
      </c>
      <c r="DT31" s="46">
        <v>0.91084229390681004</v>
      </c>
      <c r="DU31" s="45">
        <v>0.83288530465949817</v>
      </c>
      <c r="DV31" s="47">
        <v>989</v>
      </c>
      <c r="DW31" s="44">
        <v>8.7158746208291209</v>
      </c>
      <c r="DX31" s="44">
        <v>2.2735085945399391</v>
      </c>
      <c r="DY31" s="44">
        <v>10.98938321536906</v>
      </c>
      <c r="DZ31" s="52">
        <v>0.90372983870967738</v>
      </c>
      <c r="EA31" s="51">
        <v>0.85181451612903225</v>
      </c>
      <c r="EB31" s="52">
        <v>0.90763888888888888</v>
      </c>
      <c r="EC31" s="51">
        <v>0.9555555555555556</v>
      </c>
      <c r="ED31" s="55">
        <v>909</v>
      </c>
      <c r="EE31" s="50">
        <v>8.7516501650165015</v>
      </c>
      <c r="EF31" s="50">
        <v>2.5297029702970297</v>
      </c>
      <c r="EG31" s="50">
        <v>11.281353135313532</v>
      </c>
      <c r="EH31" s="57">
        <v>0.93701550387596899</v>
      </c>
      <c r="EI31" s="53">
        <v>0.90859173126614989</v>
      </c>
      <c r="EJ31" s="57">
        <v>0.92097894265232971</v>
      </c>
      <c r="EK31" s="53">
        <v>1.0443548387096775</v>
      </c>
      <c r="EL31" s="55">
        <v>1024</v>
      </c>
      <c r="EM31" s="56">
        <v>8.264404296875</v>
      </c>
      <c r="EN31" s="56">
        <v>2.51171875</v>
      </c>
      <c r="EO31" s="56">
        <v>10.776123046875</v>
      </c>
      <c r="EP31" s="60">
        <v>1.0225409836065573</v>
      </c>
      <c r="EQ31" s="13">
        <v>0.9074453551912568</v>
      </c>
      <c r="ER31" s="60">
        <v>1.0461226851851853</v>
      </c>
      <c r="ES31" s="13">
        <v>0.9555555555555556</v>
      </c>
      <c r="ET31" s="28">
        <v>865</v>
      </c>
      <c r="EU31" s="61">
        <v>10.416473988439307</v>
      </c>
      <c r="EV31" s="61">
        <v>2.7289017341040465</v>
      </c>
      <c r="EW31" s="61">
        <v>13.145375722543353</v>
      </c>
      <c r="EX31" s="64">
        <v>0.97752624671916011</v>
      </c>
      <c r="EY31" s="6">
        <v>0.7841207349081365</v>
      </c>
      <c r="EZ31" s="64">
        <v>0.98280689964157708</v>
      </c>
      <c r="FA31" s="6">
        <v>0.94623655913978499</v>
      </c>
      <c r="FB31" s="65">
        <v>870</v>
      </c>
      <c r="FC31" s="66">
        <v>10.179885057471264</v>
      </c>
      <c r="FD31" s="66">
        <v>2.5873563218390805</v>
      </c>
      <c r="FE31" s="66">
        <v>12.767241379310345</v>
      </c>
    </row>
    <row r="32" spans="1:161" ht="25.5" x14ac:dyDescent="0.25">
      <c r="A32" s="3" t="s">
        <v>28</v>
      </c>
      <c r="B32" s="4">
        <v>1</v>
      </c>
      <c r="C32" s="2">
        <v>1</v>
      </c>
      <c r="D32" s="4">
        <v>1</v>
      </c>
      <c r="E32" s="5">
        <v>1</v>
      </c>
      <c r="F32" s="6">
        <v>1</v>
      </c>
      <c r="G32" s="5">
        <v>1</v>
      </c>
      <c r="H32" s="6">
        <v>1</v>
      </c>
      <c r="I32" s="7">
        <v>1</v>
      </c>
      <c r="J32" s="2">
        <v>1</v>
      </c>
      <c r="K32" s="7">
        <v>1</v>
      </c>
      <c r="L32" s="2">
        <v>1</v>
      </c>
      <c r="M32" s="8">
        <v>1</v>
      </c>
      <c r="N32" s="9">
        <v>1</v>
      </c>
      <c r="O32" s="8">
        <v>1</v>
      </c>
      <c r="P32" s="9">
        <v>1</v>
      </c>
      <c r="Q32" s="12">
        <v>1</v>
      </c>
      <c r="R32" s="13">
        <v>1</v>
      </c>
      <c r="S32" s="12">
        <v>1</v>
      </c>
      <c r="T32" s="13">
        <v>1</v>
      </c>
      <c r="U32" s="7">
        <v>1</v>
      </c>
      <c r="V32" s="2">
        <v>1</v>
      </c>
      <c r="W32" s="7">
        <v>1</v>
      </c>
      <c r="X32" s="2">
        <v>1</v>
      </c>
      <c r="Y32" s="8">
        <v>1</v>
      </c>
      <c r="Z32" s="9">
        <v>1</v>
      </c>
      <c r="AA32" s="8">
        <v>1</v>
      </c>
      <c r="AB32" s="9">
        <v>1</v>
      </c>
      <c r="AC32" s="18">
        <v>1</v>
      </c>
      <c r="AD32" s="19">
        <v>1</v>
      </c>
      <c r="AE32" s="18">
        <v>1</v>
      </c>
      <c r="AF32" s="19">
        <v>1</v>
      </c>
      <c r="AG32" s="7">
        <v>1</v>
      </c>
      <c r="AH32" s="2">
        <v>1</v>
      </c>
      <c r="AI32" s="7">
        <v>1</v>
      </c>
      <c r="AJ32" s="2">
        <v>1</v>
      </c>
      <c r="AK32" s="21">
        <v>1</v>
      </c>
      <c r="AL32" s="22">
        <v>1</v>
      </c>
      <c r="AM32" s="21">
        <v>1</v>
      </c>
      <c r="AN32" s="22">
        <v>1</v>
      </c>
      <c r="AO32" s="7">
        <v>1</v>
      </c>
      <c r="AP32" s="2">
        <v>1</v>
      </c>
      <c r="AQ32" s="7">
        <v>1</v>
      </c>
      <c r="AR32" s="2">
        <v>1</v>
      </c>
      <c r="AS32" s="23">
        <v>1</v>
      </c>
      <c r="AT32" s="24">
        <v>1</v>
      </c>
      <c r="AU32" s="23">
        <v>1</v>
      </c>
      <c r="AV32" s="24">
        <v>1</v>
      </c>
      <c r="AW32" s="30">
        <v>33.45754716981132</v>
      </c>
      <c r="AX32" s="7">
        <v>0.68145539906103292</v>
      </c>
      <c r="AY32" s="2">
        <v>0.64632237871674492</v>
      </c>
      <c r="AZ32" s="7">
        <v>1.1272727272727272</v>
      </c>
      <c r="BA32" s="2">
        <v>0.98939393939393938</v>
      </c>
      <c r="BB32" s="28">
        <v>32</v>
      </c>
      <c r="BC32" s="29">
        <v>34.3046875</v>
      </c>
      <c r="BD32" s="29">
        <v>23.109375</v>
      </c>
      <c r="BE32" s="29">
        <v>57.4140625</v>
      </c>
      <c r="BF32" s="26">
        <v>0.86526806526806532</v>
      </c>
      <c r="BG32" s="27">
        <v>0.52564102564102566</v>
      </c>
      <c r="BH32" s="26">
        <v>1.0938416422287389</v>
      </c>
      <c r="BI32" s="27">
        <v>0.99560117302052786</v>
      </c>
      <c r="BJ32" s="28">
        <v>285</v>
      </c>
      <c r="BK32" s="33">
        <v>4.5649122807017548</v>
      </c>
      <c r="BL32" s="33">
        <v>2.3780701754385967</v>
      </c>
      <c r="BM32" s="33">
        <v>6.942982456140351</v>
      </c>
      <c r="BN32" s="7">
        <v>0.74712643678160917</v>
      </c>
      <c r="BO32" s="2">
        <v>0.56973180076628349</v>
      </c>
      <c r="BP32" s="7">
        <v>1.0141129032258065</v>
      </c>
      <c r="BQ32" s="2">
        <v>0.80645161290322576</v>
      </c>
      <c r="BR32" s="28">
        <v>25</v>
      </c>
      <c r="BS32" s="29">
        <v>47.59</v>
      </c>
      <c r="BT32" s="29">
        <v>26.87</v>
      </c>
      <c r="BU32" s="29">
        <v>74.459999999999994</v>
      </c>
      <c r="BV32" s="26">
        <v>0.70763358778625951</v>
      </c>
      <c r="BW32" s="27">
        <v>0.5725190839694656</v>
      </c>
      <c r="BX32" s="26">
        <v>1.0944940476190477</v>
      </c>
      <c r="BY32" s="27">
        <v>0.9642857142857143</v>
      </c>
      <c r="BZ32" s="28">
        <v>44</v>
      </c>
      <c r="CA32" s="33">
        <v>24.15909090909091</v>
      </c>
      <c r="CB32" s="33">
        <v>15.034090909090908</v>
      </c>
      <c r="CC32" s="33">
        <v>39.19318181818182</v>
      </c>
      <c r="CD32" s="4">
        <v>0.81412037037037033</v>
      </c>
      <c r="CE32" s="2">
        <v>0.5717592592592593</v>
      </c>
      <c r="CF32" s="4">
        <v>1.0940860215053763</v>
      </c>
      <c r="CG32" s="2">
        <v>1</v>
      </c>
      <c r="CH32" s="28">
        <v>38</v>
      </c>
      <c r="CI32" s="29">
        <v>33.848684210526315</v>
      </c>
      <c r="CJ32" s="29">
        <v>19.539473684210527</v>
      </c>
      <c r="CK32" s="29">
        <v>53.388157894736842</v>
      </c>
      <c r="CL32" s="26">
        <v>0.77278401997503121</v>
      </c>
      <c r="CM32" s="27">
        <v>0.59841864336246364</v>
      </c>
      <c r="CN32" s="26">
        <v>1.1034722222222222</v>
      </c>
      <c r="CO32" s="27">
        <v>1.0333333333333334</v>
      </c>
      <c r="CP32" s="28">
        <v>47</v>
      </c>
      <c r="CQ32" s="33">
        <v>24.914893617021278</v>
      </c>
      <c r="CR32" s="33">
        <v>15.563829787234043</v>
      </c>
      <c r="CS32" s="33">
        <v>40.478723404255319</v>
      </c>
      <c r="CT32" s="4">
        <v>1.0146551724137931</v>
      </c>
      <c r="CU32" s="36">
        <v>0.77442528735632188</v>
      </c>
      <c r="CV32" s="4">
        <v>1.0772849462365592</v>
      </c>
      <c r="CW32" s="36">
        <v>0.96505376344086025</v>
      </c>
      <c r="CX32" s="37">
        <v>38</v>
      </c>
      <c r="CY32" s="38">
        <v>33.776315789473685</v>
      </c>
      <c r="CZ32" s="38">
        <v>16.539473684210527</v>
      </c>
      <c r="DA32" s="38">
        <v>50.315789473684212</v>
      </c>
      <c r="DB32" s="35">
        <v>1.1114478114478115</v>
      </c>
      <c r="DC32" s="27">
        <v>0.90404040404040409</v>
      </c>
      <c r="DD32" s="35">
        <v>0.9194444444444444</v>
      </c>
      <c r="DE32" s="27">
        <v>0.96666666666666667</v>
      </c>
      <c r="DF32" s="28">
        <v>30</v>
      </c>
      <c r="DG32" s="33">
        <v>38.541666666666664</v>
      </c>
      <c r="DH32" s="33">
        <v>20.55</v>
      </c>
      <c r="DI32" s="33">
        <v>59.091666666666669</v>
      </c>
      <c r="DJ32" s="4">
        <v>1.0119444444444445</v>
      </c>
      <c r="DK32" s="2">
        <v>0.47361111111111109</v>
      </c>
      <c r="DL32" s="4">
        <v>1.0631720430107527</v>
      </c>
      <c r="DM32" s="2">
        <v>0.90322580645161288</v>
      </c>
      <c r="DN32" s="28">
        <v>46</v>
      </c>
      <c r="DO32" s="29">
        <v>28.396739130434781</v>
      </c>
      <c r="DP32" s="29">
        <v>11.010869565217391</v>
      </c>
      <c r="DQ32" s="29">
        <v>39.407608695652172</v>
      </c>
      <c r="DR32" s="46">
        <v>0.967741935483871</v>
      </c>
      <c r="DS32" s="45">
        <v>0.69892473118279574</v>
      </c>
      <c r="DT32" s="46">
        <v>1.211021505376344</v>
      </c>
      <c r="DU32" s="45">
        <v>0.85215053763440862</v>
      </c>
      <c r="DV32" s="47">
        <v>38</v>
      </c>
      <c r="DW32" s="44">
        <v>35.539473684210527</v>
      </c>
      <c r="DX32" s="44">
        <v>15.184210526315789</v>
      </c>
      <c r="DY32" s="44">
        <v>50.723684210526315</v>
      </c>
      <c r="DZ32" s="52">
        <v>1.0378151260504203</v>
      </c>
      <c r="EA32" s="51">
        <v>0.74649859943977592</v>
      </c>
      <c r="EB32" s="52">
        <v>1.1215277777777777</v>
      </c>
      <c r="EC32" s="51">
        <v>0.83472222222222225</v>
      </c>
      <c r="ED32" s="55">
        <v>20</v>
      </c>
      <c r="EE32" s="50">
        <v>66.5</v>
      </c>
      <c r="EF32" s="50">
        <v>28.35</v>
      </c>
      <c r="EG32" s="50">
        <v>94.85</v>
      </c>
      <c r="EH32" s="57">
        <v>1.0980555555555556</v>
      </c>
      <c r="EI32" s="53">
        <v>0.8</v>
      </c>
      <c r="EJ32" s="57">
        <v>1.221774193548387</v>
      </c>
      <c r="EK32" s="53">
        <v>0.66935483870967738</v>
      </c>
      <c r="EL32" s="55">
        <v>38</v>
      </c>
      <c r="EM32" s="56">
        <v>37.967105263157897</v>
      </c>
      <c r="EN32" s="56">
        <v>14.131578947368421</v>
      </c>
      <c r="EO32" s="56">
        <v>52.098684210526315</v>
      </c>
      <c r="EP32" s="60">
        <v>1.1127777777777779</v>
      </c>
      <c r="EQ32" s="13">
        <v>0.58333333333333337</v>
      </c>
      <c r="ER32" s="60">
        <v>1.1020833333333333</v>
      </c>
      <c r="ES32" s="13">
        <v>0.93333333333333335</v>
      </c>
      <c r="ET32" s="28">
        <v>54</v>
      </c>
      <c r="EU32" s="61">
        <v>25.893518518518519</v>
      </c>
      <c r="EV32" s="61">
        <v>10.111111111111111</v>
      </c>
      <c r="EW32" s="61">
        <v>36.004629629629626</v>
      </c>
      <c r="EX32" s="64">
        <v>1.0512396694214876</v>
      </c>
      <c r="EY32" s="6">
        <v>0.79958677685950408</v>
      </c>
      <c r="EZ32" s="64">
        <v>1.1814516129032258</v>
      </c>
      <c r="FA32" s="6">
        <v>0.90322580645161288</v>
      </c>
      <c r="FB32" s="65">
        <v>34</v>
      </c>
      <c r="FC32" s="66">
        <v>40.985294117647058</v>
      </c>
      <c r="FD32" s="66">
        <v>18.419117647058822</v>
      </c>
      <c r="FE32" s="66">
        <v>59.404411764705884</v>
      </c>
    </row>
    <row r="33" spans="1:161" ht="25.5" x14ac:dyDescent="0.25">
      <c r="A33" s="3" t="s">
        <v>29</v>
      </c>
      <c r="B33" s="4">
        <v>1</v>
      </c>
      <c r="C33" s="2">
        <v>1</v>
      </c>
      <c r="D33" s="4">
        <v>1</v>
      </c>
      <c r="E33" s="5">
        <v>1</v>
      </c>
      <c r="F33" s="6">
        <v>1</v>
      </c>
      <c r="G33" s="5">
        <v>1</v>
      </c>
      <c r="H33" s="6">
        <v>1</v>
      </c>
      <c r="I33" s="7">
        <v>1</v>
      </c>
      <c r="J33" s="2">
        <v>1</v>
      </c>
      <c r="K33" s="7">
        <v>1</v>
      </c>
      <c r="L33" s="2">
        <v>1</v>
      </c>
      <c r="M33" s="8">
        <v>1</v>
      </c>
      <c r="N33" s="9">
        <v>1</v>
      </c>
      <c r="O33" s="8">
        <v>1</v>
      </c>
      <c r="P33" s="9">
        <v>1</v>
      </c>
      <c r="Q33" s="12">
        <v>1</v>
      </c>
      <c r="R33" s="13">
        <v>1</v>
      </c>
      <c r="S33" s="12">
        <v>1</v>
      </c>
      <c r="T33" s="13">
        <v>1</v>
      </c>
      <c r="U33" s="16">
        <v>1</v>
      </c>
      <c r="V33" s="17">
        <v>1</v>
      </c>
      <c r="W33" s="16">
        <v>1</v>
      </c>
      <c r="X33" s="17">
        <v>1</v>
      </c>
      <c r="Y33" s="8">
        <v>1</v>
      </c>
      <c r="Z33" s="9">
        <v>1</v>
      </c>
      <c r="AA33" s="8">
        <v>1</v>
      </c>
      <c r="AB33" s="9">
        <v>1</v>
      </c>
      <c r="AC33" s="18">
        <v>1</v>
      </c>
      <c r="AD33" s="19">
        <v>1</v>
      </c>
      <c r="AE33" s="18">
        <v>1</v>
      </c>
      <c r="AF33" s="19">
        <v>1</v>
      </c>
      <c r="AG33" s="7">
        <v>1</v>
      </c>
      <c r="AH33" s="2">
        <v>1</v>
      </c>
      <c r="AI33" s="7">
        <v>1</v>
      </c>
      <c r="AJ33" s="2">
        <v>1</v>
      </c>
      <c r="AK33" s="21">
        <v>1</v>
      </c>
      <c r="AL33" s="22">
        <v>1</v>
      </c>
      <c r="AM33" s="21">
        <v>1</v>
      </c>
      <c r="AN33" s="22">
        <v>1</v>
      </c>
      <c r="AO33" s="7">
        <v>1</v>
      </c>
      <c r="AP33" s="2">
        <v>1</v>
      </c>
      <c r="AQ33" s="7">
        <v>1</v>
      </c>
      <c r="AR33" s="2">
        <v>1</v>
      </c>
      <c r="AS33" s="23">
        <v>1</v>
      </c>
      <c r="AT33" s="24">
        <v>1</v>
      </c>
      <c r="AU33" s="23">
        <v>1</v>
      </c>
      <c r="AV33" s="24">
        <v>1</v>
      </c>
      <c r="AW33" s="30">
        <v>54.9375</v>
      </c>
      <c r="AX33" s="7">
        <v>0.83829365079365081</v>
      </c>
      <c r="AY33" s="2">
        <v>0.8484126984126984</v>
      </c>
      <c r="AZ33" s="7">
        <v>0.80347222222222225</v>
      </c>
      <c r="BA33" s="2">
        <v>0.74513888888888891</v>
      </c>
      <c r="BB33" s="28">
        <v>66</v>
      </c>
      <c r="BC33" s="29">
        <v>24.768939393939394</v>
      </c>
      <c r="BD33" s="29">
        <v>12.162878787878787</v>
      </c>
      <c r="BE33" s="29">
        <v>36.93181818181818</v>
      </c>
      <c r="BF33" s="26">
        <v>0.70823483057525616</v>
      </c>
      <c r="BG33" s="27">
        <v>0.82348305752561068</v>
      </c>
      <c r="BH33" s="26">
        <v>0.91767473118279574</v>
      </c>
      <c r="BI33" s="27">
        <v>0.91935483870967738</v>
      </c>
      <c r="BJ33" s="28">
        <v>47</v>
      </c>
      <c r="BK33" s="33">
        <v>33.648936170212764</v>
      </c>
      <c r="BL33" s="33">
        <v>18.393617021276597</v>
      </c>
      <c r="BM33" s="33">
        <v>52.042553191489361</v>
      </c>
      <c r="BN33" s="7">
        <v>0.79137529137529139</v>
      </c>
      <c r="BO33" s="2">
        <v>0.65967365967365965</v>
      </c>
      <c r="BP33" s="7">
        <v>0.90423387096774188</v>
      </c>
      <c r="BQ33" s="2">
        <v>0.89247311827956988</v>
      </c>
      <c r="BR33" s="28">
        <v>41</v>
      </c>
      <c r="BS33" s="29">
        <v>41.25</v>
      </c>
      <c r="BT33" s="29">
        <v>18.451219512195124</v>
      </c>
      <c r="BU33" s="29">
        <v>59.701219512195124</v>
      </c>
      <c r="BV33" s="26">
        <v>0.82782018659881251</v>
      </c>
      <c r="BW33" s="27">
        <v>0.45971162001696353</v>
      </c>
      <c r="BX33" s="26">
        <v>0.93675595238095233</v>
      </c>
      <c r="BY33" s="27">
        <v>0.8571428571428571</v>
      </c>
      <c r="BZ33" s="28">
        <v>43</v>
      </c>
      <c r="CA33" s="33">
        <v>37.337209302325583</v>
      </c>
      <c r="CB33" s="33">
        <v>13</v>
      </c>
      <c r="CC33" s="33">
        <v>50.337209302325583</v>
      </c>
      <c r="CD33" s="4">
        <v>0.78309692671394804</v>
      </c>
      <c r="CE33" s="2">
        <v>0.64302600472813243</v>
      </c>
      <c r="CF33" s="4">
        <v>0.9213709677419355</v>
      </c>
      <c r="CG33" s="2">
        <v>0.75940860215053763</v>
      </c>
      <c r="CH33" s="28">
        <v>53</v>
      </c>
      <c r="CI33" s="29">
        <v>31.683962264150942</v>
      </c>
      <c r="CJ33" s="29">
        <v>13.028301886792454</v>
      </c>
      <c r="CK33" s="29">
        <v>44.712264150943398</v>
      </c>
      <c r="CL33" s="26">
        <v>0.80167483660130723</v>
      </c>
      <c r="CM33" s="27">
        <v>0.50653594771241828</v>
      </c>
      <c r="CN33" s="26">
        <v>0.92013888888888884</v>
      </c>
      <c r="CO33" s="27">
        <v>0.78611111111111109</v>
      </c>
      <c r="CP33" s="28">
        <v>48</v>
      </c>
      <c r="CQ33" s="33">
        <v>34.244791666666664</v>
      </c>
      <c r="CR33" s="33">
        <v>12.354166666666666</v>
      </c>
      <c r="CS33" s="33">
        <v>46.598958333333336</v>
      </c>
      <c r="CT33" s="4">
        <v>0.83137715179968696</v>
      </c>
      <c r="CU33" s="39">
        <v>0.86267605633802813</v>
      </c>
      <c r="CV33" s="4">
        <v>0.91129032258064513</v>
      </c>
      <c r="CW33" s="39">
        <v>0.85483870967741937</v>
      </c>
      <c r="CX33" s="40">
        <v>107</v>
      </c>
      <c r="CY33" s="41">
        <v>16.266355140186917</v>
      </c>
      <c r="CZ33" s="41">
        <v>6.4065420560747661</v>
      </c>
      <c r="DA33" s="41">
        <v>22.672897196261683</v>
      </c>
      <c r="DB33" s="35">
        <v>0.83637469586374691</v>
      </c>
      <c r="DC33" s="27">
        <v>0.81751824817518248</v>
      </c>
      <c r="DD33" s="35">
        <v>0.80347222222222225</v>
      </c>
      <c r="DE33" s="27">
        <v>0.35798611111111112</v>
      </c>
      <c r="DF33" s="28">
        <v>32</v>
      </c>
      <c r="DG33" s="33">
        <v>50.3046875</v>
      </c>
      <c r="DH33" s="33">
        <v>18.5546875</v>
      </c>
      <c r="DI33" s="33">
        <v>68.859375</v>
      </c>
      <c r="DJ33" s="4">
        <v>0.82528180354267311</v>
      </c>
      <c r="DK33" s="2">
        <v>0.8031400966183575</v>
      </c>
      <c r="DL33" s="4">
        <v>0.84845430107526887</v>
      </c>
      <c r="DM33" s="2">
        <v>0.82795698924731187</v>
      </c>
      <c r="DN33" s="28">
        <v>31</v>
      </c>
      <c r="DO33" s="29">
        <v>53.427419354838712</v>
      </c>
      <c r="DP33" s="29">
        <v>20.661290322580644</v>
      </c>
      <c r="DQ33" s="29">
        <v>74.088709677419359</v>
      </c>
      <c r="DR33" s="46">
        <v>0.76053639846743293</v>
      </c>
      <c r="DS33" s="45">
        <v>0.65287356321839085</v>
      </c>
      <c r="DT33" s="46">
        <v>0.78293010752688175</v>
      </c>
      <c r="DU33" s="45">
        <v>0.91129032258064513</v>
      </c>
      <c r="DV33" s="47">
        <v>34</v>
      </c>
      <c r="DW33" s="44">
        <v>46.323529411764703</v>
      </c>
      <c r="DX33" s="44">
        <v>18.323529411764707</v>
      </c>
      <c r="DY33" s="44">
        <v>64.647058823529406</v>
      </c>
      <c r="DZ33" s="52">
        <v>0.74795751633986929</v>
      </c>
      <c r="EA33" s="51">
        <v>1.0465686274509804</v>
      </c>
      <c r="EB33" s="52">
        <v>0.78229166666666672</v>
      </c>
      <c r="EC33" s="51">
        <v>0.87638888888888888</v>
      </c>
      <c r="ED33" s="55">
        <v>34</v>
      </c>
      <c r="EE33" s="50">
        <v>43.492647058823529</v>
      </c>
      <c r="EF33" s="50">
        <v>21.838235294117649</v>
      </c>
      <c r="EG33" s="50">
        <v>65.330882352941174</v>
      </c>
      <c r="EH33" s="57">
        <v>0.79406130268199238</v>
      </c>
      <c r="EI33" s="53">
        <v>0.75057471264367814</v>
      </c>
      <c r="EJ33" s="57">
        <v>0.90826612903225812</v>
      </c>
      <c r="EK33" s="53">
        <v>0.793010752688172</v>
      </c>
      <c r="EL33" s="55">
        <v>48</v>
      </c>
      <c r="EM33" s="56">
        <v>35.666666666666664</v>
      </c>
      <c r="EN33" s="56">
        <v>12.947916666666666</v>
      </c>
      <c r="EO33" s="56">
        <v>48.614583333333336</v>
      </c>
      <c r="EP33" s="60">
        <v>0.87983091787439616</v>
      </c>
      <c r="EQ33" s="13">
        <v>0.8091787439613527</v>
      </c>
      <c r="ER33" s="60">
        <v>0.63159722222222225</v>
      </c>
      <c r="ES33" s="13">
        <v>0.91666666666666663</v>
      </c>
      <c r="ET33" s="28">
        <v>36</v>
      </c>
      <c r="EU33" s="61">
        <v>58.652777777777779</v>
      </c>
      <c r="EV33" s="61">
        <v>18.472222222222221</v>
      </c>
      <c r="EW33" s="61">
        <v>77.125</v>
      </c>
      <c r="EX33" s="64">
        <v>1.0232183908045978</v>
      </c>
      <c r="EY33" s="6">
        <v>0.73678160919540225</v>
      </c>
      <c r="EZ33" s="64">
        <v>1.3487903225806452</v>
      </c>
      <c r="FA33" s="6">
        <v>0.831989247311828</v>
      </c>
      <c r="FB33" s="65">
        <v>32</v>
      </c>
      <c r="FC33" s="66">
        <v>50.453125</v>
      </c>
      <c r="FD33" s="66">
        <v>19.6875</v>
      </c>
      <c r="FE33" s="66">
        <v>70.140625</v>
      </c>
    </row>
    <row r="34" spans="1:161" ht="25.5" customHeight="1" x14ac:dyDescent="0.25">
      <c r="A34" s="10" t="s">
        <v>40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8">
        <v>0.89247311827956988</v>
      </c>
      <c r="N34" s="9">
        <v>0.86237188872620796</v>
      </c>
      <c r="O34" s="8">
        <v>0.967741935483871</v>
      </c>
      <c r="P34" s="9">
        <v>4</v>
      </c>
      <c r="Q34" s="12">
        <v>0.92801771871539318</v>
      </c>
      <c r="R34" s="13">
        <v>1.0385802469135803</v>
      </c>
      <c r="S34" s="12">
        <v>0.97872340425531912</v>
      </c>
      <c r="T34" s="13" t="s">
        <v>30</v>
      </c>
      <c r="U34" s="7">
        <v>0.96929238985313748</v>
      </c>
      <c r="V34" s="2">
        <v>1.1786600496277915</v>
      </c>
      <c r="W34" s="7">
        <v>1</v>
      </c>
      <c r="X34" s="2" t="s">
        <v>30</v>
      </c>
      <c r="Y34" s="8">
        <v>0.99630996309963105</v>
      </c>
      <c r="Z34" s="9">
        <v>0.95141065830721006</v>
      </c>
      <c r="AA34" s="8">
        <v>1.0017241379310344</v>
      </c>
      <c r="AB34" s="9" t="s">
        <v>30</v>
      </c>
      <c r="AC34" s="20">
        <v>0.87709030100334451</v>
      </c>
      <c r="AD34" s="19">
        <v>0.86428571428571432</v>
      </c>
      <c r="AE34" s="20">
        <v>0.90506329113924056</v>
      </c>
      <c r="AF34" s="19">
        <v>0.90322580645161288</v>
      </c>
      <c r="AG34" s="7">
        <v>0.88972431077694236</v>
      </c>
      <c r="AH34" s="2">
        <v>0.91092258748674448</v>
      </c>
      <c r="AI34" s="7">
        <v>0.9838709677419355</v>
      </c>
      <c r="AJ34" s="2">
        <v>1</v>
      </c>
      <c r="AK34" s="21">
        <v>0.97291196388261847</v>
      </c>
      <c r="AL34" s="22">
        <v>1.1578947368421053</v>
      </c>
      <c r="AM34" s="21">
        <v>1.0182724252491695</v>
      </c>
      <c r="AN34" s="22">
        <v>1.1666666666666667</v>
      </c>
      <c r="AO34" s="7">
        <v>0.90926275992438566</v>
      </c>
      <c r="AP34" s="2">
        <v>0.88461538461538458</v>
      </c>
      <c r="AQ34" s="7">
        <v>1</v>
      </c>
      <c r="AR34" s="2" t="s">
        <v>30</v>
      </c>
      <c r="AS34" s="23">
        <v>0.94627594627594624</v>
      </c>
      <c r="AT34" s="24">
        <v>1.1687388987566607</v>
      </c>
      <c r="AU34" s="23">
        <v>1</v>
      </c>
      <c r="AV34" s="24" t="s">
        <v>30</v>
      </c>
      <c r="AW34" s="30">
        <v>0.67943548387096775</v>
      </c>
      <c r="AX34" s="7">
        <v>0.97622027534418021</v>
      </c>
      <c r="AY34" s="2">
        <v>0.89896373056994816</v>
      </c>
      <c r="AZ34" s="7">
        <v>1</v>
      </c>
      <c r="BA34" s="2">
        <v>0.9285714285714286</v>
      </c>
      <c r="BB34" s="28">
        <v>480</v>
      </c>
      <c r="BC34" s="29">
        <v>3.125</v>
      </c>
      <c r="BD34" s="29">
        <v>2.0958333333333332</v>
      </c>
      <c r="BE34" s="29">
        <v>5.2208333333333332</v>
      </c>
      <c r="BF34" s="26">
        <v>0.94156706507304122</v>
      </c>
      <c r="BG34" s="27">
        <v>0.93388429752066116</v>
      </c>
      <c r="BH34" s="26">
        <v>0.98360655737704916</v>
      </c>
      <c r="BI34" s="27">
        <v>0.96296296296296291</v>
      </c>
      <c r="BJ34" s="28">
        <v>496</v>
      </c>
      <c r="BK34" s="33">
        <v>2.881048387096774</v>
      </c>
      <c r="BL34" s="33">
        <v>1.9959677419354838</v>
      </c>
      <c r="BM34" s="33">
        <v>4.877016129032258</v>
      </c>
      <c r="BN34" s="7">
        <v>0.97945945945945945</v>
      </c>
      <c r="BO34" s="2">
        <v>0.88610763454317898</v>
      </c>
      <c r="BP34" s="7">
        <v>1</v>
      </c>
      <c r="BQ34" s="2">
        <v>0.93939393939393945</v>
      </c>
      <c r="BR34" s="28">
        <v>496</v>
      </c>
      <c r="BS34" s="29">
        <v>3.3266129032258065</v>
      </c>
      <c r="BT34" s="29">
        <v>2.1774193548387095</v>
      </c>
      <c r="BU34" s="29">
        <v>5.504032258064516</v>
      </c>
      <c r="BV34" s="35">
        <v>1.0637681159420289</v>
      </c>
      <c r="BW34" s="27">
        <v>1.0778688524590163</v>
      </c>
      <c r="BX34" s="35">
        <v>1</v>
      </c>
      <c r="BY34" s="27">
        <v>0.80952380952380953</v>
      </c>
      <c r="BZ34" s="28">
        <v>448</v>
      </c>
      <c r="CA34" s="33">
        <v>3.5479910714285716</v>
      </c>
      <c r="CB34" s="33">
        <v>2.9754464285714284</v>
      </c>
      <c r="CC34" s="33">
        <v>6.5234375</v>
      </c>
      <c r="CD34" s="4">
        <v>1.0056847545219638</v>
      </c>
      <c r="CE34" s="2">
        <v>0.9779411764705882</v>
      </c>
      <c r="CF34" s="4">
        <v>1</v>
      </c>
      <c r="CG34" s="2">
        <v>0.87096774193548387</v>
      </c>
      <c r="CH34" s="28">
        <v>496</v>
      </c>
      <c r="CI34" s="29">
        <v>3.461693548387097</v>
      </c>
      <c r="CJ34" s="29">
        <v>2.9153225806451615</v>
      </c>
      <c r="CK34" s="29">
        <v>6.377016129032258</v>
      </c>
      <c r="CL34" s="26">
        <v>0.97108701695857658</v>
      </c>
      <c r="CM34" s="27">
        <v>0.87937743190661477</v>
      </c>
      <c r="CN34" s="26">
        <v>1</v>
      </c>
      <c r="CO34" s="27">
        <v>0.66666666666666663</v>
      </c>
      <c r="CP34" s="28">
        <v>480</v>
      </c>
      <c r="CQ34" s="33">
        <v>3.3192708333333334</v>
      </c>
      <c r="CR34" s="33">
        <v>2.4125000000000001</v>
      </c>
      <c r="CS34" s="33">
        <v>5.731770833333333</v>
      </c>
      <c r="CT34" s="4">
        <v>1.0697916666666667</v>
      </c>
      <c r="CU34" s="36">
        <v>0.8037037037037037</v>
      </c>
      <c r="CV34" s="4">
        <v>0.98319892473118276</v>
      </c>
      <c r="CW34" s="36">
        <v>0.61290322580645162</v>
      </c>
      <c r="CX34" s="37">
        <v>496</v>
      </c>
      <c r="CY34" s="38">
        <v>3.5453629032258065</v>
      </c>
      <c r="CZ34" s="38">
        <v>2.2318548387096775</v>
      </c>
      <c r="DA34" s="38">
        <v>5.777217741935484</v>
      </c>
      <c r="DB34" s="35">
        <v>1.2124681933842238</v>
      </c>
      <c r="DC34" s="27">
        <v>0.89794419970631423</v>
      </c>
      <c r="DD34" s="35">
        <v>1</v>
      </c>
      <c r="DE34" s="27">
        <v>0.93333333333333335</v>
      </c>
      <c r="DF34" s="28">
        <v>480</v>
      </c>
      <c r="DG34" s="33">
        <v>3.4854166666666666</v>
      </c>
      <c r="DH34" s="33">
        <v>1.9739583333333333</v>
      </c>
      <c r="DI34" s="33">
        <v>5.4593749999999996</v>
      </c>
      <c r="DJ34" s="7">
        <v>1.0382599580712788</v>
      </c>
      <c r="DK34" s="2">
        <v>0.71262254901960786</v>
      </c>
      <c r="DL34" s="7">
        <v>1</v>
      </c>
      <c r="DM34" s="2">
        <v>0.83870967741935487</v>
      </c>
      <c r="DN34" s="28">
        <v>496</v>
      </c>
      <c r="DO34" s="29">
        <v>3.496975806451613</v>
      </c>
      <c r="DP34" s="29">
        <v>1.8014112903225807</v>
      </c>
      <c r="DQ34" s="29">
        <v>5.2983870967741939</v>
      </c>
      <c r="DR34" s="46">
        <v>0.9023255813953488</v>
      </c>
      <c r="DS34" s="45">
        <v>0.73345588235294112</v>
      </c>
      <c r="DT34" s="46">
        <v>1</v>
      </c>
      <c r="DU34" s="45">
        <v>0.80645161290322576</v>
      </c>
      <c r="DV34" s="47">
        <v>484</v>
      </c>
      <c r="DW34" s="44">
        <v>3.3409090909090908</v>
      </c>
      <c r="DX34" s="44">
        <v>1.8564049586776858</v>
      </c>
      <c r="DY34" s="44">
        <v>5.1973140495867769</v>
      </c>
      <c r="DZ34" s="52">
        <v>0.96373333333333333</v>
      </c>
      <c r="EA34" s="51">
        <v>0.50438596491228072</v>
      </c>
      <c r="EB34" s="52">
        <v>1</v>
      </c>
      <c r="EC34" s="51">
        <v>0.83333333333333337</v>
      </c>
      <c r="ED34" s="55">
        <v>480</v>
      </c>
      <c r="EE34" s="50">
        <v>3.3822916666666667</v>
      </c>
      <c r="EF34" s="50">
        <v>1.4635416666666667</v>
      </c>
      <c r="EG34" s="50">
        <v>4.8458333333333332</v>
      </c>
      <c r="EH34" s="57">
        <v>0.90723270440251569</v>
      </c>
      <c r="EI34" s="53">
        <v>0.7709876543209877</v>
      </c>
      <c r="EJ34" s="57">
        <v>1.0161290322580645</v>
      </c>
      <c r="EK34" s="53">
        <v>0.77419354838709675</v>
      </c>
      <c r="EL34" s="55">
        <v>496</v>
      </c>
      <c r="EM34" s="56">
        <v>3.2691532258064515</v>
      </c>
      <c r="EN34" s="56">
        <v>1.8397177419354838</v>
      </c>
      <c r="EO34" s="56">
        <v>5.1088709677419351</v>
      </c>
      <c r="EP34" s="60">
        <v>0.93759999999999999</v>
      </c>
      <c r="EQ34" s="13">
        <v>0.85353535353535348</v>
      </c>
      <c r="ER34" s="60">
        <v>1</v>
      </c>
      <c r="ES34" s="13">
        <v>1</v>
      </c>
      <c r="ET34" s="28">
        <v>580</v>
      </c>
      <c r="EU34" s="61">
        <v>2.7568965517241377</v>
      </c>
      <c r="EV34" s="61">
        <v>1.7862068965517242</v>
      </c>
      <c r="EW34" s="61">
        <v>4.5431034482758621</v>
      </c>
      <c r="EX34" s="64">
        <v>0.89832285115303978</v>
      </c>
      <c r="EY34" s="6">
        <v>0.67585784313725494</v>
      </c>
      <c r="EZ34" s="64">
        <v>1</v>
      </c>
      <c r="FA34" s="6">
        <v>0.967741935483871</v>
      </c>
      <c r="FB34" s="65">
        <v>415</v>
      </c>
      <c r="FC34" s="66">
        <v>3.8578313253012047</v>
      </c>
      <c r="FD34" s="66">
        <v>2.1963855421686747</v>
      </c>
      <c r="FE34" s="66">
        <v>6.0542168674698793</v>
      </c>
    </row>
    <row r="35" spans="1:161" ht="25.5" x14ac:dyDescent="0.25">
      <c r="A35" s="3" t="s">
        <v>54</v>
      </c>
      <c r="AW35" s="30">
        <v>267.69444444444446</v>
      </c>
      <c r="AX35" s="7">
        <v>1.3119628339140534</v>
      </c>
      <c r="AY35" s="2">
        <v>1.4901277584204413</v>
      </c>
      <c r="AZ35" s="7">
        <v>0.97658730158730156</v>
      </c>
      <c r="BA35" s="2" t="s">
        <v>30</v>
      </c>
      <c r="BB35" s="28">
        <v>12</v>
      </c>
      <c r="BC35" s="29">
        <v>168.9375</v>
      </c>
      <c r="BD35" s="29">
        <v>53.458333333333336</v>
      </c>
      <c r="BE35" s="29">
        <v>222.39583333333334</v>
      </c>
      <c r="BF35" s="26">
        <v>1.1515555555555557</v>
      </c>
      <c r="BG35" s="27">
        <v>1.4466666666666668</v>
      </c>
      <c r="BH35" s="26">
        <v>0.99155145929339483</v>
      </c>
      <c r="BI35" s="27" t="s">
        <v>30</v>
      </c>
      <c r="BJ35" s="28">
        <v>9</v>
      </c>
      <c r="BK35" s="33">
        <v>215.66666666666666</v>
      </c>
      <c r="BL35" s="33">
        <v>72.333333333333329</v>
      </c>
      <c r="BM35" s="33">
        <v>288</v>
      </c>
      <c r="BN35" s="7">
        <v>1.0520547945205478</v>
      </c>
      <c r="BO35" s="2">
        <v>1.2534246575342465</v>
      </c>
      <c r="BP35" s="7">
        <v>0.96505376344086025</v>
      </c>
      <c r="BQ35" s="2" t="s">
        <v>30</v>
      </c>
      <c r="BR35" s="28">
        <v>16</v>
      </c>
      <c r="BS35" s="29">
        <v>116.875</v>
      </c>
      <c r="BT35" s="29">
        <v>36.5625</v>
      </c>
      <c r="BU35" s="29">
        <v>153.4375</v>
      </c>
      <c r="BV35" s="26">
        <v>1.2844783715012722</v>
      </c>
      <c r="BW35" s="27">
        <v>1.083969465648855</v>
      </c>
      <c r="BX35" s="26">
        <v>0.84523809523809523</v>
      </c>
      <c r="BY35" s="27" t="s">
        <v>30</v>
      </c>
      <c r="BZ35" s="28">
        <v>9</v>
      </c>
      <c r="CA35" s="33">
        <v>203.33333333333334</v>
      </c>
      <c r="CB35" s="33">
        <v>60.666666666666664</v>
      </c>
      <c r="CC35" s="33">
        <v>264</v>
      </c>
      <c r="CD35" s="4">
        <v>1.1945578231292517</v>
      </c>
      <c r="CE35" s="2">
        <v>0.94444444444444442</v>
      </c>
      <c r="CF35" s="4">
        <v>0.83165322580645162</v>
      </c>
      <c r="CG35" s="2" t="s">
        <v>30</v>
      </c>
      <c r="CH35" s="28">
        <v>46</v>
      </c>
      <c r="CI35" s="29">
        <v>42.081521739130437</v>
      </c>
      <c r="CJ35" s="29">
        <v>11.923913043478262</v>
      </c>
      <c r="CK35" s="29">
        <v>54.005434782608695</v>
      </c>
      <c r="CL35" s="26">
        <v>1.2219725343320849</v>
      </c>
      <c r="CM35" s="27">
        <v>1.1398252184769038</v>
      </c>
      <c r="CN35" s="26">
        <v>0.98055555555555551</v>
      </c>
      <c r="CO35" s="27" t="s">
        <v>30</v>
      </c>
      <c r="CP35" s="28">
        <v>12</v>
      </c>
      <c r="CQ35" s="33">
        <v>160.79166666666666</v>
      </c>
      <c r="CR35" s="33">
        <v>42.041666666666664</v>
      </c>
      <c r="CS35" s="33">
        <v>202.83333333333334</v>
      </c>
      <c r="CT35" s="4">
        <v>0.88678160919540228</v>
      </c>
      <c r="CU35" s="36">
        <v>0.92068965517241375</v>
      </c>
      <c r="CV35" s="4">
        <v>0.97983870967741937</v>
      </c>
      <c r="CW35" s="36">
        <v>6.4516129032258063E-2</v>
      </c>
      <c r="CX35" s="37">
        <v>8</v>
      </c>
      <c r="CY35" s="38">
        <v>235.78125</v>
      </c>
      <c r="CZ35" s="38">
        <v>53.0625</v>
      </c>
      <c r="DA35" s="38">
        <v>288.84375</v>
      </c>
      <c r="DB35" s="35">
        <v>0.83589440504334123</v>
      </c>
      <c r="DC35" s="27">
        <v>0.94562647754137119</v>
      </c>
      <c r="DD35" s="35">
        <v>0.82152777777777775</v>
      </c>
      <c r="DE35" s="27">
        <v>0.15</v>
      </c>
      <c r="DF35" s="28">
        <v>1</v>
      </c>
      <c r="DG35" s="33">
        <v>1652.25</v>
      </c>
      <c r="DH35" s="33">
        <v>508</v>
      </c>
      <c r="DI35" s="33">
        <v>2160.25</v>
      </c>
      <c r="DJ35" s="4">
        <v>0.72371364653243853</v>
      </c>
      <c r="DK35" s="2">
        <v>0.93512304250559286</v>
      </c>
      <c r="DL35" s="4">
        <v>0.86491935483870963</v>
      </c>
      <c r="DM35" s="2">
        <v>0.29032258064516131</v>
      </c>
      <c r="DN35" s="28">
        <v>15</v>
      </c>
      <c r="DO35" s="29">
        <v>107.6</v>
      </c>
      <c r="DP35" s="29">
        <v>35.06666666666667</v>
      </c>
      <c r="DQ35" s="29">
        <v>142.66666666666666</v>
      </c>
      <c r="DR35" s="46">
        <v>0.78660779985283291</v>
      </c>
      <c r="DS35" s="45">
        <v>0.83664459161147908</v>
      </c>
      <c r="DT35" s="46">
        <v>0.8501344086021505</v>
      </c>
      <c r="DU35" s="45">
        <v>0.32258064516129031</v>
      </c>
      <c r="DV35" s="47">
        <v>7</v>
      </c>
      <c r="DW35" s="44">
        <v>243.07142857142858</v>
      </c>
      <c r="DX35" s="44">
        <v>71.285714285714292</v>
      </c>
      <c r="DY35" s="44">
        <v>314.35714285714283</v>
      </c>
      <c r="DZ35" s="52">
        <v>0.59789272030651341</v>
      </c>
      <c r="EA35" s="51">
        <v>0.96781609195402296</v>
      </c>
      <c r="EB35" s="52">
        <v>1.0295138888888888</v>
      </c>
      <c r="EC35" s="51">
        <v>0.8</v>
      </c>
      <c r="ED35" s="55">
        <v>18</v>
      </c>
      <c r="EE35" s="50">
        <v>84.527777777777771</v>
      </c>
      <c r="EF35" s="50">
        <v>39.388888888888886</v>
      </c>
      <c r="EG35" s="50">
        <v>123.91666666666667</v>
      </c>
      <c r="EH35" s="57">
        <v>0.83037037037037043</v>
      </c>
      <c r="EI35" s="53">
        <v>0.69444444444444442</v>
      </c>
      <c r="EJ35" s="57">
        <v>0.78729838709677424</v>
      </c>
      <c r="EK35" s="53">
        <v>0.5161290322580645</v>
      </c>
      <c r="EL35" s="55">
        <v>8</v>
      </c>
      <c r="EM35" s="56">
        <v>213.34375</v>
      </c>
      <c r="EN35" s="56">
        <v>63.0625</v>
      </c>
      <c r="EO35" s="56">
        <v>276.40625</v>
      </c>
      <c r="EP35" s="60">
        <v>0.82439782439782439</v>
      </c>
      <c r="EQ35" s="13">
        <v>0.43240093240093241</v>
      </c>
      <c r="ER35" s="62">
        <v>0.54652777777777772</v>
      </c>
      <c r="ES35" s="13">
        <v>1</v>
      </c>
      <c r="ET35" s="28">
        <v>9</v>
      </c>
      <c r="EU35" s="61">
        <v>1158.2777777777778</v>
      </c>
      <c r="EV35" s="61">
        <v>60.611111111111114</v>
      </c>
      <c r="EW35" s="61">
        <v>1218.8888888888889</v>
      </c>
      <c r="EX35" s="64">
        <v>0.99115646258503398</v>
      </c>
      <c r="EY35" s="6">
        <v>0.37868480725623582</v>
      </c>
      <c r="EZ35" s="64">
        <v>1.096774193548387</v>
      </c>
      <c r="FA35" s="6">
        <v>1</v>
      </c>
      <c r="FB35" s="65">
        <v>9</v>
      </c>
      <c r="FC35" s="66">
        <v>166.75</v>
      </c>
      <c r="FD35" s="66">
        <v>59.888888888888886</v>
      </c>
      <c r="FE35" s="66">
        <v>226.63888888888889</v>
      </c>
    </row>
    <row r="36" spans="1:161" ht="25.5" x14ac:dyDescent="0.25">
      <c r="A36" s="3" t="s">
        <v>55</v>
      </c>
      <c r="AW36" s="30">
        <v>91</v>
      </c>
      <c r="AX36" s="7">
        <v>0.92439862542955331</v>
      </c>
      <c r="AY36" s="2">
        <v>0.90893470790378006</v>
      </c>
      <c r="AZ36" s="7">
        <v>1.003968253968254</v>
      </c>
      <c r="BA36" s="2">
        <v>0.93333333333333335</v>
      </c>
      <c r="BB36" s="28">
        <v>12</v>
      </c>
      <c r="BC36" s="29">
        <v>59.979166666666664</v>
      </c>
      <c r="BD36" s="29">
        <v>57.5625</v>
      </c>
      <c r="BE36" s="29">
        <v>117.54166666666667</v>
      </c>
      <c r="BF36" s="26">
        <v>0.99834983498349839</v>
      </c>
      <c r="BG36" s="27">
        <v>0.85588558855885588</v>
      </c>
      <c r="BH36" s="26">
        <v>1.1282642089093702</v>
      </c>
      <c r="BI36" s="27">
        <v>0.967741935483871</v>
      </c>
      <c r="BJ36" s="28">
        <v>7</v>
      </c>
      <c r="BK36" s="33">
        <v>117.28571428571429</v>
      </c>
      <c r="BL36" s="33">
        <v>100.57142857142857</v>
      </c>
      <c r="BM36" s="33">
        <v>217.85714285714286</v>
      </c>
      <c r="BN36" s="7">
        <v>0.96655328798185947</v>
      </c>
      <c r="BO36" s="2">
        <v>0.89002267573696148</v>
      </c>
      <c r="BP36" s="7">
        <v>0.92876344086021501</v>
      </c>
      <c r="BQ36" s="2">
        <v>0.87096774193548387</v>
      </c>
      <c r="BR36" s="28">
        <v>21</v>
      </c>
      <c r="BS36" s="29">
        <v>36.75</v>
      </c>
      <c r="BT36" s="29">
        <v>34.11904761904762</v>
      </c>
      <c r="BU36" s="29">
        <v>70.86904761904762</v>
      </c>
      <c r="BV36" s="26">
        <v>1.0113636363636365</v>
      </c>
      <c r="BW36" s="27">
        <v>0.8257575757575758</v>
      </c>
      <c r="BX36" s="26">
        <v>0.97470238095238093</v>
      </c>
      <c r="BY36" s="27">
        <v>0.9642857142857143</v>
      </c>
      <c r="BZ36" s="28">
        <v>16</v>
      </c>
      <c r="CA36" s="33">
        <v>45.5</v>
      </c>
      <c r="CB36" s="33">
        <v>40.6875</v>
      </c>
      <c r="CC36" s="33">
        <v>86.1875</v>
      </c>
      <c r="CD36" s="4">
        <v>0.99143835616438358</v>
      </c>
      <c r="CE36" s="2">
        <v>0.68721461187214616</v>
      </c>
      <c r="CF36" s="4">
        <v>1.0100806451612903</v>
      </c>
      <c r="CG36" s="2">
        <v>0.83467741935483875</v>
      </c>
      <c r="CH36" s="28">
        <v>21</v>
      </c>
      <c r="CI36" s="29">
        <v>38.571428571428569</v>
      </c>
      <c r="CJ36" s="29">
        <v>29.11904761904762</v>
      </c>
      <c r="CK36" s="29">
        <v>67.69047619047619</v>
      </c>
      <c r="CL36" s="26">
        <v>1.2375</v>
      </c>
      <c r="CM36" s="27">
        <v>0.65535714285714286</v>
      </c>
      <c r="CN36" s="26">
        <v>0.87083333333333335</v>
      </c>
      <c r="CO36" s="27">
        <v>0.80138888888888893</v>
      </c>
      <c r="CP36" s="28">
        <v>8</v>
      </c>
      <c r="CQ36" s="33">
        <v>104.15625</v>
      </c>
      <c r="CR36" s="33">
        <v>70.46875</v>
      </c>
      <c r="CS36" s="33">
        <v>174.625</v>
      </c>
      <c r="CT36" s="4">
        <v>0.63275862068965516</v>
      </c>
      <c r="CU36" s="36">
        <v>0.74597701149425288</v>
      </c>
      <c r="CV36" s="4">
        <v>1.1619623655913978</v>
      </c>
      <c r="CW36" s="36">
        <v>0.967741935483871</v>
      </c>
      <c r="CX36" s="37">
        <v>17</v>
      </c>
      <c r="CY36" s="38">
        <v>57.808823529411768</v>
      </c>
      <c r="CZ36" s="38">
        <v>40.264705882352942</v>
      </c>
      <c r="DA36" s="38">
        <v>98.07352941176471</v>
      </c>
      <c r="DB36" s="35">
        <v>0.47576832151300236</v>
      </c>
      <c r="DC36" s="27">
        <v>0.69385342789598103</v>
      </c>
      <c r="DD36" s="35">
        <v>1.1986111111111111</v>
      </c>
      <c r="DE36" s="27">
        <v>0.81666666666666665</v>
      </c>
      <c r="DF36" s="28">
        <v>13</v>
      </c>
      <c r="DG36" s="33">
        <v>64.15384615384616</v>
      </c>
      <c r="DH36" s="33">
        <v>45.192307692307693</v>
      </c>
      <c r="DI36" s="33">
        <v>109.34615384615384</v>
      </c>
      <c r="DJ36" s="4">
        <v>0.52806122448979587</v>
      </c>
      <c r="DK36" s="2">
        <v>0.79591836734693877</v>
      </c>
      <c r="DL36" s="4">
        <v>1.01747311827957</v>
      </c>
      <c r="DM36" s="2">
        <v>0.967741935483871</v>
      </c>
      <c r="DN36" s="28">
        <v>7</v>
      </c>
      <c r="DO36" s="29">
        <v>120.60714285714286</v>
      </c>
      <c r="DP36" s="29">
        <v>101.57142857142857</v>
      </c>
      <c r="DQ36" s="29">
        <v>222.17857142857142</v>
      </c>
      <c r="DR36" s="46">
        <v>0.6827586206896552</v>
      </c>
      <c r="DS36" s="45">
        <v>0.54597701149425293</v>
      </c>
      <c r="DT36" s="46">
        <v>1.2258064516129032</v>
      </c>
      <c r="DU36" s="45">
        <v>0.80645161290322576</v>
      </c>
      <c r="DV36" s="47">
        <v>8</v>
      </c>
      <c r="DW36" s="44">
        <v>131.25</v>
      </c>
      <c r="DX36" s="44">
        <v>67.1875</v>
      </c>
      <c r="DY36" s="44">
        <v>198.4375</v>
      </c>
      <c r="DZ36" s="52">
        <v>0.70744047619047623</v>
      </c>
      <c r="EA36" s="51">
        <v>0.43214285714285716</v>
      </c>
      <c r="EB36" s="52">
        <v>1.2256944444444444</v>
      </c>
      <c r="EC36" s="51">
        <v>0.8</v>
      </c>
      <c r="ED36" s="55">
        <v>9</v>
      </c>
      <c r="EE36" s="50">
        <v>115.05555555555556</v>
      </c>
      <c r="EF36" s="50">
        <v>52.166666666666664</v>
      </c>
      <c r="EG36" s="50">
        <v>167.22222222222223</v>
      </c>
      <c r="EH36" s="57">
        <v>0.84297052154195007</v>
      </c>
      <c r="EI36" s="53">
        <v>0.49489795918367346</v>
      </c>
      <c r="EJ36" s="57">
        <v>1.26747311827957</v>
      </c>
      <c r="EK36" s="53">
        <v>0.87096774193548387</v>
      </c>
      <c r="EL36" s="55">
        <v>9</v>
      </c>
      <c r="EM36" s="56">
        <v>135</v>
      </c>
      <c r="EN36" s="56">
        <v>60.25</v>
      </c>
      <c r="EO36" s="56">
        <v>195.25</v>
      </c>
      <c r="EP36" s="60">
        <v>0.68074712643678159</v>
      </c>
      <c r="EQ36" s="13">
        <v>0.39540229885057471</v>
      </c>
      <c r="ER36" s="60">
        <v>1.0333333333333334</v>
      </c>
      <c r="ES36" s="13">
        <v>1</v>
      </c>
      <c r="ET36" s="28">
        <v>6</v>
      </c>
      <c r="EU36" s="61">
        <v>225.45833333333334</v>
      </c>
      <c r="EV36" s="61">
        <v>88.666666666666671</v>
      </c>
      <c r="EW36" s="61">
        <v>314.125</v>
      </c>
      <c r="EX36" s="64">
        <v>0.65424944812362029</v>
      </c>
      <c r="EY36" s="6">
        <v>0.51103752759381893</v>
      </c>
      <c r="EZ36" s="64">
        <v>1.241263440860215</v>
      </c>
      <c r="FA36" s="6">
        <v>0.86827956989247312</v>
      </c>
      <c r="FB36" s="65">
        <v>11</v>
      </c>
      <c r="FC36" s="66">
        <v>95.86363636363636</v>
      </c>
      <c r="FD36" s="66">
        <v>50.409090909090907</v>
      </c>
      <c r="FE36" s="66">
        <v>146.27272727272728</v>
      </c>
    </row>
    <row r="37" spans="1:161" x14ac:dyDescent="0.25">
      <c r="A37" s="34" t="s">
        <v>60</v>
      </c>
      <c r="AX37" s="7">
        <v>0.83630490956072356</v>
      </c>
      <c r="AY37" s="2">
        <v>1.4747139165743817</v>
      </c>
      <c r="AZ37" s="7">
        <v>1.3210648148148147</v>
      </c>
      <c r="BA37" s="2">
        <v>0.87777777777777777</v>
      </c>
      <c r="BB37" s="28">
        <v>849</v>
      </c>
      <c r="BC37" s="29">
        <v>3.5865724381625443</v>
      </c>
      <c r="BD37" s="29">
        <v>3.4693757361601882</v>
      </c>
      <c r="BE37" s="29">
        <v>7.055948174322733</v>
      </c>
      <c r="BF37" s="26">
        <v>0.75137844611528826</v>
      </c>
      <c r="BG37" s="27">
        <v>1.3422842821339063</v>
      </c>
      <c r="BH37" s="26">
        <v>1.1868279569892473</v>
      </c>
      <c r="BI37" s="27">
        <v>0.89202508960573479</v>
      </c>
      <c r="BJ37" s="28">
        <v>843</v>
      </c>
      <c r="BK37" s="33">
        <v>3.3493475682087781</v>
      </c>
      <c r="BL37" s="33">
        <v>3.4045077105575325</v>
      </c>
      <c r="BM37" s="33">
        <v>6.7538552787663111</v>
      </c>
      <c r="BN37" s="7">
        <v>0.91629629629629628</v>
      </c>
      <c r="BO37" s="2">
        <v>1.1707231040564374</v>
      </c>
      <c r="BP37" s="7">
        <v>1.280241935483871</v>
      </c>
      <c r="BQ37" s="2">
        <v>1.3444220430107527</v>
      </c>
      <c r="BR37" s="28">
        <v>880</v>
      </c>
      <c r="BS37" s="29">
        <v>3.7321022727272726</v>
      </c>
      <c r="BT37" s="29">
        <v>3.0224431818181818</v>
      </c>
      <c r="BU37" s="29">
        <v>6.7545454545454549</v>
      </c>
      <c r="BV37" s="35">
        <v>0.94207650273224042</v>
      </c>
      <c r="BW37" s="27">
        <v>1.2107728337236534</v>
      </c>
      <c r="BX37" s="35">
        <v>0.97730654761904767</v>
      </c>
      <c r="BY37" s="27">
        <v>1.5178571428571428</v>
      </c>
      <c r="BZ37" s="28">
        <v>777</v>
      </c>
      <c r="CA37" s="33">
        <v>3.9092664092664093</v>
      </c>
      <c r="CB37" s="33">
        <v>3.3088803088803087</v>
      </c>
      <c r="CC37" s="33">
        <v>7.218146718146718</v>
      </c>
      <c r="CD37" s="4">
        <v>0.88938271604938268</v>
      </c>
      <c r="CE37" s="2">
        <v>1.2582010582010581</v>
      </c>
      <c r="CF37" s="4">
        <v>0.95228494623655913</v>
      </c>
      <c r="CG37" s="2">
        <v>1.3702956989247312</v>
      </c>
      <c r="CH37" s="28">
        <v>857</v>
      </c>
      <c r="CI37" s="29">
        <v>3.7549591598599767</v>
      </c>
      <c r="CJ37" s="29">
        <v>3.2707117852975496</v>
      </c>
      <c r="CK37" s="29">
        <v>7.0256709451575263</v>
      </c>
      <c r="CL37" s="26">
        <v>0.8022900763358779</v>
      </c>
      <c r="CM37" s="27">
        <v>1.2311886586695746</v>
      </c>
      <c r="CN37" s="26">
        <v>0.93125000000000002</v>
      </c>
      <c r="CO37" s="27">
        <v>1.5166666666666666</v>
      </c>
      <c r="CP37" s="28">
        <v>835</v>
      </c>
      <c r="CQ37" s="33">
        <v>3.4940119760479043</v>
      </c>
      <c r="CR37" s="33">
        <v>3.3359281437125747</v>
      </c>
      <c r="CS37" s="33">
        <v>6.8299401197604794</v>
      </c>
      <c r="CT37" s="4">
        <v>0.77632850241545892</v>
      </c>
      <c r="CU37" s="36">
        <v>1.0246721877156659</v>
      </c>
      <c r="CV37" s="4">
        <v>0.90154569892473113</v>
      </c>
      <c r="CW37" s="36">
        <v>1.435483870967742</v>
      </c>
      <c r="CX37" s="37">
        <v>857</v>
      </c>
      <c r="CY37" s="38">
        <v>3.4404900816802799</v>
      </c>
      <c r="CZ37" s="38">
        <v>2.9787047841306884</v>
      </c>
      <c r="DA37" s="38">
        <v>6.4191948658109688</v>
      </c>
      <c r="DB37" s="35">
        <v>0.85952380952380958</v>
      </c>
      <c r="DC37" s="27">
        <v>1.1450053705692804</v>
      </c>
      <c r="DD37" s="35">
        <v>0.96979166666666672</v>
      </c>
      <c r="DE37" s="27">
        <v>1.5833333333333333</v>
      </c>
      <c r="DF37" s="28">
        <v>798</v>
      </c>
      <c r="DG37" s="33">
        <v>3.8988095238095237</v>
      </c>
      <c r="DH37" s="33">
        <v>3.4323308270676693</v>
      </c>
      <c r="DI37" s="33">
        <v>7.3311403508771926</v>
      </c>
      <c r="DJ37" s="4">
        <v>0.87149758454106285</v>
      </c>
      <c r="DK37" s="2">
        <v>1.2550034506556245</v>
      </c>
      <c r="DL37" s="4">
        <v>0.82997311827956988</v>
      </c>
      <c r="DM37" s="2">
        <v>1.7896505376344085</v>
      </c>
      <c r="DN37" s="28">
        <v>807</v>
      </c>
      <c r="DO37" s="29">
        <v>3.7657992565055762</v>
      </c>
      <c r="DP37" s="29">
        <v>3.9033457249070631</v>
      </c>
      <c r="DQ37" s="29">
        <v>7.6691449814126393</v>
      </c>
      <c r="DR37" s="46">
        <v>0.72850241545893724</v>
      </c>
      <c r="DS37" s="45">
        <v>1.3778467908902692</v>
      </c>
      <c r="DT37" s="46">
        <v>0.80913978494623651</v>
      </c>
      <c r="DU37" s="45">
        <v>2.066532258064516</v>
      </c>
      <c r="DV37" s="47">
        <v>761</v>
      </c>
      <c r="DW37" s="44">
        <v>3.5637319316688569</v>
      </c>
      <c r="DX37" s="44">
        <v>4.6438896189224703</v>
      </c>
      <c r="DY37" s="44">
        <v>8.2076215505913268</v>
      </c>
      <c r="DZ37" s="54">
        <v>0.94427480916030537</v>
      </c>
      <c r="EA37" s="53">
        <v>1.3486005089058524</v>
      </c>
      <c r="EB37" s="54">
        <v>0.828125</v>
      </c>
      <c r="EC37" s="53">
        <v>1.8659722222222221</v>
      </c>
      <c r="ED37" s="55">
        <v>818</v>
      </c>
      <c r="EE37" s="56">
        <v>3.7261613691931541</v>
      </c>
      <c r="EF37" s="56">
        <v>3.9101466992665035</v>
      </c>
      <c r="EG37" s="56">
        <v>7.636308068459658</v>
      </c>
      <c r="EH37" s="57">
        <v>0.86727493917274934</v>
      </c>
      <c r="EI37" s="53">
        <v>1.2737226277372262</v>
      </c>
      <c r="EJ37" s="57">
        <v>0.84979838709677424</v>
      </c>
      <c r="EK37" s="53">
        <v>1.801747311827957</v>
      </c>
      <c r="EL37" s="55">
        <v>780</v>
      </c>
      <c r="EM37" s="56">
        <v>3.9060897435897437</v>
      </c>
      <c r="EN37" s="56">
        <v>4.0676282051282051</v>
      </c>
      <c r="EO37" s="56">
        <v>7.9737179487179484</v>
      </c>
      <c r="EP37" s="60">
        <v>0.91757105943152451</v>
      </c>
      <c r="EQ37" s="13">
        <v>1.2966039128829827</v>
      </c>
      <c r="ER37" s="60">
        <v>0.83854166666666663</v>
      </c>
      <c r="ES37" s="63">
        <v>1.8666666666666667</v>
      </c>
      <c r="ET37" s="28">
        <v>796</v>
      </c>
      <c r="EU37" s="61">
        <v>3.7474874371859297</v>
      </c>
      <c r="EV37" s="61">
        <v>3.8947864321608039</v>
      </c>
      <c r="EW37" s="61">
        <v>7.6422738693467336</v>
      </c>
      <c r="EX37" s="64">
        <v>0.89586466165413536</v>
      </c>
      <c r="EY37" s="6">
        <v>1.2738990332975295</v>
      </c>
      <c r="EZ37" s="64">
        <v>0.91364247311827962</v>
      </c>
      <c r="FA37" s="6">
        <v>1.7580645161290323</v>
      </c>
      <c r="FB37" s="65">
        <v>759</v>
      </c>
      <c r="FC37" s="66">
        <v>4.145915678524374</v>
      </c>
      <c r="FD37" s="66">
        <v>4.0671936758893281</v>
      </c>
      <c r="FE37" s="66">
        <v>8.213109354413703</v>
      </c>
    </row>
    <row r="38" spans="1:161" x14ac:dyDescent="0.25">
      <c r="DB38" s="4" t="s">
        <v>61</v>
      </c>
      <c r="DC38" s="2" t="s">
        <v>61</v>
      </c>
      <c r="DD38" s="4" t="s">
        <v>61</v>
      </c>
      <c r="DE38" s="2" t="s">
        <v>61</v>
      </c>
      <c r="DF38" s="28"/>
      <c r="DG38" s="29" t="s">
        <v>61</v>
      </c>
      <c r="DH38" s="29" t="s">
        <v>61</v>
      </c>
      <c r="DI38" s="29" t="s">
        <v>61</v>
      </c>
      <c r="DJ38" s="4" t="s">
        <v>61</v>
      </c>
      <c r="DK38" s="2" t="s">
        <v>61</v>
      </c>
      <c r="DL38" s="4" t="s">
        <v>61</v>
      </c>
      <c r="DM38" s="2" t="s">
        <v>61</v>
      </c>
      <c r="DN38" s="28"/>
      <c r="DO38" s="29" t="s">
        <v>61</v>
      </c>
      <c r="DP38" s="29" t="s">
        <v>61</v>
      </c>
      <c r="DQ38" s="29" t="s">
        <v>61</v>
      </c>
      <c r="EH38" s="57" t="s">
        <v>61</v>
      </c>
      <c r="EI38" s="53" t="s">
        <v>61</v>
      </c>
      <c r="EJ38" s="57" t="s">
        <v>61</v>
      </c>
      <c r="EK38" s="53" t="s">
        <v>61</v>
      </c>
      <c r="EL38" s="55"/>
      <c r="EM38" s="56" t="s">
        <v>61</v>
      </c>
      <c r="EN38" s="56" t="s">
        <v>61</v>
      </c>
      <c r="EO38" s="56" t="s">
        <v>61</v>
      </c>
      <c r="EX38" s="57" t="s">
        <v>61</v>
      </c>
      <c r="EY38" s="2" t="s">
        <v>61</v>
      </c>
      <c r="EZ38" s="57" t="s">
        <v>61</v>
      </c>
      <c r="FA38" s="2" t="s">
        <v>61</v>
      </c>
      <c r="FB38" s="28"/>
      <c r="FC38" s="29" t="s">
        <v>61</v>
      </c>
      <c r="FD38" s="29" t="s">
        <v>61</v>
      </c>
      <c r="FE38" s="29" t="s">
        <v>61</v>
      </c>
    </row>
    <row r="39" spans="1:161" x14ac:dyDescent="0.25">
      <c r="EH39" s="57" t="s">
        <v>61</v>
      </c>
      <c r="EI39" s="53" t="s">
        <v>61</v>
      </c>
      <c r="EJ39" s="57" t="s">
        <v>61</v>
      </c>
      <c r="EK39" s="53" t="s">
        <v>61</v>
      </c>
      <c r="EL39" s="55"/>
      <c r="EM39" s="56" t="s">
        <v>61</v>
      </c>
      <c r="EN39" s="56" t="s">
        <v>61</v>
      </c>
      <c r="EO39" s="56" t="s">
        <v>61</v>
      </c>
    </row>
    <row r="40" spans="1:161" x14ac:dyDescent="0.25">
      <c r="EH40" s="57" t="s">
        <v>61</v>
      </c>
      <c r="EI40" s="53" t="s">
        <v>61</v>
      </c>
      <c r="EJ40" s="57" t="s">
        <v>61</v>
      </c>
      <c r="EK40" s="53" t="s">
        <v>61</v>
      </c>
      <c r="EL40" s="55"/>
      <c r="EM40" s="56" t="s">
        <v>61</v>
      </c>
      <c r="EN40" s="56" t="s">
        <v>61</v>
      </c>
      <c r="EO40" s="56" t="s">
        <v>61</v>
      </c>
    </row>
    <row r="41" spans="1:161" x14ac:dyDescent="0.25">
      <c r="EH41" s="57" t="s">
        <v>61</v>
      </c>
      <c r="EI41" s="53" t="s">
        <v>61</v>
      </c>
      <c r="EJ41" s="57" t="s">
        <v>61</v>
      </c>
      <c r="EK41" s="53" t="s">
        <v>61</v>
      </c>
      <c r="EL41" s="55"/>
      <c r="EM41" s="56" t="s">
        <v>61</v>
      </c>
      <c r="EN41" s="56" t="s">
        <v>61</v>
      </c>
      <c r="EO41" s="56" t="s">
        <v>61</v>
      </c>
    </row>
  </sheetData>
  <mergeCells count="185">
    <mergeCell ref="EJ4:EJ5"/>
    <mergeCell ref="DR3:DY3"/>
    <mergeCell ref="DS4:DS5"/>
    <mergeCell ref="DT4:DT5"/>
    <mergeCell ref="DU4:DU5"/>
    <mergeCell ref="DR4:DR5"/>
    <mergeCell ref="DV4:DV5"/>
    <mergeCell ref="EP3:EW3"/>
    <mergeCell ref="EU4:EU5"/>
    <mergeCell ref="ET4:ET5"/>
    <mergeCell ref="ES4:ES5"/>
    <mergeCell ref="ER4:ER5"/>
    <mergeCell ref="EQ4:EQ5"/>
    <mergeCell ref="EP4:EP5"/>
    <mergeCell ref="EE4:EE5"/>
    <mergeCell ref="EF4:EF5"/>
    <mergeCell ref="EG4:EG5"/>
    <mergeCell ref="DZ3:EG3"/>
    <mergeCell ref="EA4:EA5"/>
    <mergeCell ref="EB4:EB5"/>
    <mergeCell ref="EC4:EC5"/>
    <mergeCell ref="DZ4:DZ5"/>
    <mergeCell ref="ED4:ED5"/>
    <mergeCell ref="EH4:EH5"/>
    <mergeCell ref="EH3:EO3"/>
    <mergeCell ref="EK4:EK5"/>
    <mergeCell ref="EL4:EL5"/>
    <mergeCell ref="EM4:EM5"/>
    <mergeCell ref="EN4:EN5"/>
    <mergeCell ref="EO4:EO5"/>
    <mergeCell ref="EI4:EI5"/>
    <mergeCell ref="CL4:CL5"/>
    <mergeCell ref="CM4:CM5"/>
    <mergeCell ref="CN4:CN5"/>
    <mergeCell ref="CO4:CO5"/>
    <mergeCell ref="CP4:CP5"/>
    <mergeCell ref="CQ4:CQ5"/>
    <mergeCell ref="CR4:CR5"/>
    <mergeCell ref="CS4:CS5"/>
    <mergeCell ref="CL3:CS3"/>
    <mergeCell ref="DB3:DF3"/>
    <mergeCell ref="DJ4:DJ5"/>
    <mergeCell ref="DK4:DK5"/>
    <mergeCell ref="DL4:DL5"/>
    <mergeCell ref="DM4:DM5"/>
    <mergeCell ref="DN4:DN5"/>
    <mergeCell ref="DO4:DO5"/>
    <mergeCell ref="DP4:DP5"/>
    <mergeCell ref="CI4:CI5"/>
    <mergeCell ref="CJ4:CJ5"/>
    <mergeCell ref="CK4:CK5"/>
    <mergeCell ref="CD3:CK3"/>
    <mergeCell ref="CD4:CD5"/>
    <mergeCell ref="CE4:CE5"/>
    <mergeCell ref="CF4:CF5"/>
    <mergeCell ref="CG4:CG5"/>
    <mergeCell ref="CH4:CH5"/>
    <mergeCell ref="BL4:BL5"/>
    <mergeCell ref="BM4:BM5"/>
    <mergeCell ref="BF3:BM3"/>
    <mergeCell ref="AX4:AX5"/>
    <mergeCell ref="AY4:AY5"/>
    <mergeCell ref="AZ4:AZ5"/>
    <mergeCell ref="BA4:BA5"/>
    <mergeCell ref="BB4:BB5"/>
    <mergeCell ref="BC4:BC5"/>
    <mergeCell ref="BD4:BD5"/>
    <mergeCell ref="BE4:BE5"/>
    <mergeCell ref="AX3:BE3"/>
    <mergeCell ref="BF4:BF5"/>
    <mergeCell ref="BG4:BG5"/>
    <mergeCell ref="BH4:BH5"/>
    <mergeCell ref="BI4:BI5"/>
    <mergeCell ref="BJ4:BJ5"/>
    <mergeCell ref="BK4:BK5"/>
    <mergeCell ref="AW4:AW5"/>
    <mergeCell ref="AE4:AE5"/>
    <mergeCell ref="AF4:AF5"/>
    <mergeCell ref="AI4:AI5"/>
    <mergeCell ref="AJ4:AJ5"/>
    <mergeCell ref="AU4:AU5"/>
    <mergeCell ref="AV4:AV5"/>
    <mergeCell ref="AC3:AF3"/>
    <mergeCell ref="AG4:AG5"/>
    <mergeCell ref="AC4:AC5"/>
    <mergeCell ref="AD4:AD5"/>
    <mergeCell ref="AH4:AH5"/>
    <mergeCell ref="AG3:AJ3"/>
    <mergeCell ref="AS4:AS5"/>
    <mergeCell ref="AT4:AT5"/>
    <mergeCell ref="AK4:AK5"/>
    <mergeCell ref="AL4:AL5"/>
    <mergeCell ref="AM4:AM5"/>
    <mergeCell ref="AN4:AN5"/>
    <mergeCell ref="AO4:AO5"/>
    <mergeCell ref="AP4:AP5"/>
    <mergeCell ref="AQ4:AQ5"/>
    <mergeCell ref="AR4:AR5"/>
    <mergeCell ref="B4:B5"/>
    <mergeCell ref="C4:C5"/>
    <mergeCell ref="D4:D5"/>
    <mergeCell ref="A3:D3"/>
    <mergeCell ref="A4:A5"/>
    <mergeCell ref="I4:I5"/>
    <mergeCell ref="H4:H5"/>
    <mergeCell ref="G4:G5"/>
    <mergeCell ref="F4:F5"/>
    <mergeCell ref="E4:E5"/>
    <mergeCell ref="I3:L3"/>
    <mergeCell ref="E3:H3"/>
    <mergeCell ref="L4:L5"/>
    <mergeCell ref="K4:K5"/>
    <mergeCell ref="J4:J5"/>
    <mergeCell ref="Y4:Y5"/>
    <mergeCell ref="Z4:Z5"/>
    <mergeCell ref="AA4:AA5"/>
    <mergeCell ref="P4:P5"/>
    <mergeCell ref="O4:O5"/>
    <mergeCell ref="AS3:AV3"/>
    <mergeCell ref="AK3:AN3"/>
    <mergeCell ref="AO3:AR3"/>
    <mergeCell ref="AB4:AB5"/>
    <mergeCell ref="Y3:AB3"/>
    <mergeCell ref="S4:S5"/>
    <mergeCell ref="T4:T5"/>
    <mergeCell ref="Q3:T3"/>
    <mergeCell ref="U4:U5"/>
    <mergeCell ref="V4:V5"/>
    <mergeCell ref="W4:W5"/>
    <mergeCell ref="X4:X5"/>
    <mergeCell ref="U3:X3"/>
    <mergeCell ref="R4:R5"/>
    <mergeCell ref="Q4:Q5"/>
    <mergeCell ref="M3:P3"/>
    <mergeCell ref="N4:N5"/>
    <mergeCell ref="M4:M5"/>
    <mergeCell ref="BS4:BS5"/>
    <mergeCell ref="BT4:BT5"/>
    <mergeCell ref="BU4:BU5"/>
    <mergeCell ref="BN3:BU3"/>
    <mergeCell ref="BN4:BN5"/>
    <mergeCell ref="BO4:BO5"/>
    <mergeCell ref="BP4:BP5"/>
    <mergeCell ref="BQ4:BQ5"/>
    <mergeCell ref="BR4:BR5"/>
    <mergeCell ref="CA4:CA5"/>
    <mergeCell ref="CB4:CB5"/>
    <mergeCell ref="CC4:CC5"/>
    <mergeCell ref="BV3:CC3"/>
    <mergeCell ref="BV4:BV5"/>
    <mergeCell ref="BW4:BW5"/>
    <mergeCell ref="BX4:BX5"/>
    <mergeCell ref="BY4:BY5"/>
    <mergeCell ref="BZ4:BZ5"/>
    <mergeCell ref="DQ4:DQ5"/>
    <mergeCell ref="DW4:DW5"/>
    <mergeCell ref="DX4:DX5"/>
    <mergeCell ref="DY4:DY5"/>
    <mergeCell ref="DJ3:DQ3"/>
    <mergeCell ref="CY4:CY5"/>
    <mergeCell ref="CZ4:CZ5"/>
    <mergeCell ref="DA4:DA5"/>
    <mergeCell ref="CT3:DA3"/>
    <mergeCell ref="CU4:CU5"/>
    <mergeCell ref="CV4:CV5"/>
    <mergeCell ref="CW4:CW5"/>
    <mergeCell ref="CT4:CT5"/>
    <mergeCell ref="CX4:CX5"/>
    <mergeCell ref="DB4:DB5"/>
    <mergeCell ref="DC4:DC5"/>
    <mergeCell ref="DD4:DD5"/>
    <mergeCell ref="DE4:DE5"/>
    <mergeCell ref="DF4:DF5"/>
    <mergeCell ref="DG4:DG5"/>
    <mergeCell ref="DH4:DH5"/>
    <mergeCell ref="DI4:DI5"/>
    <mergeCell ref="EX4:EX5"/>
    <mergeCell ref="EY4:EY5"/>
    <mergeCell ref="EZ4:EZ5"/>
    <mergeCell ref="FA4:FA5"/>
    <mergeCell ref="FB4:FB5"/>
    <mergeCell ref="FC4:FC5"/>
    <mergeCell ref="FD4:FD5"/>
    <mergeCell ref="FE4:FE5"/>
    <mergeCell ref="EX3:FE3"/>
  </mergeCells>
  <conditionalFormatting sqref="BB4:BB5">
    <cfRule type="expression" dxfId="84" priority="28" stopIfTrue="1">
      <formula>$A$1="N"</formula>
    </cfRule>
  </conditionalFormatting>
  <conditionalFormatting sqref="BB6:BB37">
    <cfRule type="expression" dxfId="83" priority="27" stopIfTrue="1">
      <formula>$A$1="N"</formula>
    </cfRule>
  </conditionalFormatting>
  <conditionalFormatting sqref="BJ4:BJ5">
    <cfRule type="expression" dxfId="82" priority="25" stopIfTrue="1">
      <formula>$A$1="N"</formula>
    </cfRule>
  </conditionalFormatting>
  <conditionalFormatting sqref="BJ6:BJ37">
    <cfRule type="expression" dxfId="81" priority="24" stopIfTrue="1">
      <formula>$A$1="N"</formula>
    </cfRule>
  </conditionalFormatting>
  <conditionalFormatting sqref="BR4:BR5">
    <cfRule type="expression" dxfId="80" priority="22" stopIfTrue="1">
      <formula>$A$1="N"</formula>
    </cfRule>
  </conditionalFormatting>
  <conditionalFormatting sqref="BR6:BR37">
    <cfRule type="expression" dxfId="79" priority="21" stopIfTrue="1">
      <formula>$A$1="N"</formula>
    </cfRule>
  </conditionalFormatting>
  <conditionalFormatting sqref="BZ4:BZ5">
    <cfRule type="expression" dxfId="78" priority="19" stopIfTrue="1">
      <formula>$A$1="N"</formula>
    </cfRule>
  </conditionalFormatting>
  <conditionalFormatting sqref="BZ6:BZ37">
    <cfRule type="expression" dxfId="77" priority="17" stopIfTrue="1">
      <formula>$A$1="N"</formula>
    </cfRule>
  </conditionalFormatting>
  <conditionalFormatting sqref="CH4:CH5">
    <cfRule type="expression" dxfId="76" priority="15" stopIfTrue="1">
      <formula>$A$1="N"</formula>
    </cfRule>
  </conditionalFormatting>
  <conditionalFormatting sqref="CH6:CH37">
    <cfRule type="expression" dxfId="75" priority="16" stopIfTrue="1">
      <formula>$A$1="N"</formula>
    </cfRule>
  </conditionalFormatting>
  <conditionalFormatting sqref="CP4:CP5">
    <cfRule type="expression" dxfId="74" priority="13" stopIfTrue="1">
      <formula>$A$1="N"</formula>
    </cfRule>
  </conditionalFormatting>
  <conditionalFormatting sqref="CP6:CP37">
    <cfRule type="expression" dxfId="73" priority="14" stopIfTrue="1">
      <formula>$A$1="N"</formula>
    </cfRule>
  </conditionalFormatting>
  <conditionalFormatting sqref="DF4:DF5">
    <cfRule type="expression" dxfId="72" priority="11" stopIfTrue="1">
      <formula>$A$1="N"</formula>
    </cfRule>
  </conditionalFormatting>
  <conditionalFormatting sqref="DF6:DF38">
    <cfRule type="expression" dxfId="71" priority="10" stopIfTrue="1">
      <formula>$A$1="N"</formula>
    </cfRule>
  </conditionalFormatting>
  <conditionalFormatting sqref="DN4:DN5">
    <cfRule type="expression" dxfId="70" priority="8" stopIfTrue="1">
      <formula>$A$1="N"</formula>
    </cfRule>
  </conditionalFormatting>
  <conditionalFormatting sqref="DN6:DN38">
    <cfRule type="expression" dxfId="69" priority="5" stopIfTrue="1">
      <formula>$A$1="N"</formula>
    </cfRule>
  </conditionalFormatting>
  <conditionalFormatting sqref="ET4">
    <cfRule type="expression" dxfId="68" priority="3" stopIfTrue="1">
      <formula>$A$1="N"</formula>
    </cfRule>
  </conditionalFormatting>
  <conditionalFormatting sqref="ET6:ET37">
    <cfRule type="expression" dxfId="67" priority="4" stopIfTrue="1">
      <formula>$A$1="N"</formula>
    </cfRule>
  </conditionalFormatting>
  <conditionalFormatting sqref="FB4:FB5">
    <cfRule type="expression" dxfId="66" priority="1" stopIfTrue="1">
      <formula>$A$1="N"</formula>
    </cfRule>
  </conditionalFormatting>
  <conditionalFormatting sqref="FB6:FB38">
    <cfRule type="expression" dxfId="65" priority="2" stopIfTrue="1">
      <formula>$A$1="N"</formula>
    </cfRule>
  </conditionalFormatting>
  <dataValidations count="3">
    <dataValidation operator="greaterThan" allowBlank="1" showInputMessage="1" showErrorMessage="1" sqref="A6:A33 A35:A37" xr:uid="{00000000-0002-0000-0000-000000000000}"/>
    <dataValidation type="list" allowBlank="1" showInputMessage="1" showErrorMessage="1" sqref="A34" xr:uid="{00000000-0002-0000-0000-000001000000}">
      <formula1>INDIRECT($AP$26)</formula1>
    </dataValidation>
    <dataValidation type="whole" operator="greaterThanOrEqual" allowBlank="1" showInputMessage="1" showErrorMessage="1" sqref="BB6:BB37 BJ6:BJ37 BR6:BR37 BZ6:BZ37 CH6:CH37 CP6:CP37 DF6:DF38 DN6:DN38 ET6:ET37 FB6:FB38" xr:uid="{00000000-0002-0000-0000-000002000000}">
      <formula1>0</formula1>
    </dataValidation>
  </dataValidations>
  <pageMargins left="0" right="0" top="0" bottom="0" header="0" footer="0"/>
  <pageSetup paperSize="9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AJ30"/>
  <sheetViews>
    <sheetView tabSelected="1" topLeftCell="E1" workbookViewId="0">
      <selection activeCell="AB15" sqref="AB15"/>
    </sheetView>
  </sheetViews>
  <sheetFormatPr defaultColWidth="9.140625" defaultRowHeight="14.25" x14ac:dyDescent="0.2"/>
  <cols>
    <col min="1" max="1" width="29.5703125" style="215" customWidth="1"/>
    <col min="2" max="2" width="26.5703125" style="229" customWidth="1"/>
    <col min="3" max="11" width="9.7109375" style="229" customWidth="1"/>
    <col min="12" max="12" width="9.5703125" style="229" customWidth="1"/>
    <col min="13" max="14" width="9.5703125" style="229" bestFit="1" customWidth="1"/>
    <col min="15" max="18" width="9.140625" style="229" customWidth="1"/>
    <col min="19" max="22" width="9.140625" style="229" hidden="1" customWidth="1"/>
    <col min="23" max="23" width="10.7109375" style="229" customWidth="1"/>
    <col min="24" max="30" width="8.7109375" style="229" customWidth="1"/>
    <col min="31" max="31" width="2.140625" style="229" customWidth="1"/>
    <col min="32" max="32" width="11.7109375" style="229" customWidth="1"/>
    <col min="33" max="35" width="8.7109375" style="229" customWidth="1"/>
    <col min="36" max="37" width="11" style="229" customWidth="1"/>
    <col min="38" max="16384" width="9.140625" style="229"/>
  </cols>
  <sheetData>
    <row r="1" spans="1:35" s="218" customFormat="1" ht="12.75" x14ac:dyDescent="0.2">
      <c r="A1" s="215"/>
      <c r="C1" s="323" t="s">
        <v>66</v>
      </c>
      <c r="D1" s="327"/>
      <c r="E1" s="327"/>
      <c r="F1" s="327"/>
      <c r="G1" s="327"/>
      <c r="H1" s="327"/>
      <c r="I1" s="327"/>
      <c r="J1" s="328"/>
      <c r="K1" s="323" t="s">
        <v>67</v>
      </c>
      <c r="L1" s="327"/>
      <c r="M1" s="327"/>
      <c r="N1" s="327"/>
      <c r="O1" s="327"/>
      <c r="P1" s="327"/>
      <c r="Q1" s="327"/>
      <c r="R1" s="328"/>
      <c r="S1" s="323" t="s">
        <v>111</v>
      </c>
      <c r="T1" s="324"/>
      <c r="U1" s="324"/>
      <c r="V1" s="321"/>
      <c r="W1" s="325" t="s">
        <v>68</v>
      </c>
      <c r="X1" s="325"/>
      <c r="Y1" s="325"/>
      <c r="Z1" s="325"/>
      <c r="AA1" s="325"/>
      <c r="AB1" s="325"/>
      <c r="AC1" s="325"/>
      <c r="AD1" s="325"/>
      <c r="AF1" s="329" t="s">
        <v>66</v>
      </c>
      <c r="AG1" s="330"/>
      <c r="AH1" s="329" t="s">
        <v>67</v>
      </c>
      <c r="AI1" s="330"/>
    </row>
    <row r="2" spans="1:35" s="218" customFormat="1" ht="12.75" x14ac:dyDescent="0.2">
      <c r="A2" s="216"/>
      <c r="C2" s="322" t="s">
        <v>69</v>
      </c>
      <c r="D2" s="322"/>
      <c r="E2" s="322" t="s">
        <v>52</v>
      </c>
      <c r="F2" s="322"/>
      <c r="G2" s="320" t="s">
        <v>124</v>
      </c>
      <c r="H2" s="326"/>
      <c r="I2" s="320" t="s">
        <v>125</v>
      </c>
      <c r="J2" s="326"/>
      <c r="K2" s="322" t="s">
        <v>69</v>
      </c>
      <c r="L2" s="322"/>
      <c r="M2" s="322" t="s">
        <v>52</v>
      </c>
      <c r="N2" s="322"/>
      <c r="O2" s="320" t="s">
        <v>124</v>
      </c>
      <c r="P2" s="326"/>
      <c r="Q2" s="320" t="s">
        <v>125</v>
      </c>
      <c r="R2" s="326"/>
      <c r="S2" s="320" t="s">
        <v>112</v>
      </c>
      <c r="T2" s="321"/>
      <c r="U2" s="320" t="s">
        <v>70</v>
      </c>
      <c r="V2" s="321"/>
      <c r="W2" s="322" t="s">
        <v>50</v>
      </c>
      <c r="X2" s="317" t="s">
        <v>51</v>
      </c>
      <c r="Y2" s="317" t="s">
        <v>52</v>
      </c>
      <c r="Z2" s="317" t="s">
        <v>124</v>
      </c>
      <c r="AA2" s="317" t="s">
        <v>125</v>
      </c>
      <c r="AB2" s="317" t="s">
        <v>71</v>
      </c>
      <c r="AC2" s="317" t="s">
        <v>70</v>
      </c>
      <c r="AD2" s="317" t="s">
        <v>53</v>
      </c>
      <c r="AF2" s="331" t="s">
        <v>72</v>
      </c>
      <c r="AG2" s="331" t="s">
        <v>2</v>
      </c>
      <c r="AH2" s="331" t="s">
        <v>72</v>
      </c>
      <c r="AI2" s="331" t="s">
        <v>2</v>
      </c>
    </row>
    <row r="3" spans="1:35" s="218" customFormat="1" ht="72" x14ac:dyDescent="0.2">
      <c r="A3" s="217" t="s">
        <v>0</v>
      </c>
      <c r="B3" s="219" t="s">
        <v>123</v>
      </c>
      <c r="C3" s="220" t="s">
        <v>275</v>
      </c>
      <c r="D3" s="220" t="s">
        <v>276</v>
      </c>
      <c r="E3" s="220" t="s">
        <v>277</v>
      </c>
      <c r="F3" s="220" t="s">
        <v>278</v>
      </c>
      <c r="G3" s="220" t="s">
        <v>304</v>
      </c>
      <c r="H3" s="220" t="s">
        <v>305</v>
      </c>
      <c r="I3" s="220" t="s">
        <v>306</v>
      </c>
      <c r="J3" s="220" t="s">
        <v>307</v>
      </c>
      <c r="K3" s="220" t="s">
        <v>279</v>
      </c>
      <c r="L3" s="220" t="s">
        <v>308</v>
      </c>
      <c r="M3" s="220" t="s">
        <v>280</v>
      </c>
      <c r="N3" s="220" t="s">
        <v>281</v>
      </c>
      <c r="O3" s="220" t="s">
        <v>309</v>
      </c>
      <c r="P3" s="220" t="s">
        <v>310</v>
      </c>
      <c r="Q3" s="220" t="s">
        <v>311</v>
      </c>
      <c r="R3" s="220" t="s">
        <v>312</v>
      </c>
      <c r="S3" s="220" t="s">
        <v>313</v>
      </c>
      <c r="T3" s="220" t="s">
        <v>314</v>
      </c>
      <c r="U3" s="220" t="s">
        <v>73</v>
      </c>
      <c r="V3" s="220" t="s">
        <v>74</v>
      </c>
      <c r="W3" s="322"/>
      <c r="X3" s="319"/>
      <c r="Y3" s="319"/>
      <c r="Z3" s="319"/>
      <c r="AA3" s="319"/>
      <c r="AB3" s="318"/>
      <c r="AC3" s="319"/>
      <c r="AD3" s="319"/>
      <c r="AF3" s="331"/>
      <c r="AG3" s="331"/>
      <c r="AH3" s="331"/>
      <c r="AI3" s="331"/>
    </row>
    <row r="4" spans="1:35" ht="14.25" customHeight="1" x14ac:dyDescent="0.2">
      <c r="A4" s="108" t="s">
        <v>152</v>
      </c>
      <c r="B4" s="221" t="s">
        <v>290</v>
      </c>
      <c r="C4" s="239">
        <v>2215.2600000000002</v>
      </c>
      <c r="D4" s="239">
        <v>1841.08</v>
      </c>
      <c r="E4" s="222">
        <v>1236</v>
      </c>
      <c r="F4" s="222">
        <v>869.5</v>
      </c>
      <c r="G4" s="237">
        <v>242.74</v>
      </c>
      <c r="H4" s="237">
        <v>277</v>
      </c>
      <c r="I4" s="222">
        <v>0</v>
      </c>
      <c r="J4" s="223">
        <v>23</v>
      </c>
      <c r="K4" s="239">
        <v>1556.31</v>
      </c>
      <c r="L4" s="241">
        <v>1679</v>
      </c>
      <c r="M4" s="224">
        <v>1035</v>
      </c>
      <c r="N4" s="222">
        <v>1012</v>
      </c>
      <c r="O4" s="237">
        <v>168.69</v>
      </c>
      <c r="P4" s="237">
        <v>46</v>
      </c>
      <c r="Q4" s="223">
        <v>0</v>
      </c>
      <c r="R4" s="222">
        <v>0</v>
      </c>
      <c r="S4" s="225"/>
      <c r="T4" s="225"/>
      <c r="U4" s="225"/>
      <c r="V4" s="225"/>
      <c r="W4" s="242">
        <v>571</v>
      </c>
      <c r="X4" s="226">
        <f t="shared" ref="X4:X30" si="0">IFERROR(SUM(D4+L4)/W4,)</f>
        <v>6.1647635726795098</v>
      </c>
      <c r="Y4" s="226">
        <f t="shared" ref="Y4:Y30" si="1">IFERROR(SUM(F4+N4)/W4,0)</f>
        <v>3.2950963222416814</v>
      </c>
      <c r="Z4" s="226">
        <f t="shared" ref="Z4:Z30" si="2">IFERROR(SUM(H4+P4)/W4,0)</f>
        <v>0.56567425569176888</v>
      </c>
      <c r="AA4" s="226">
        <f t="shared" ref="AA4:AA30" si="3">IFERROR(SUM(J4+R4)/W4,)</f>
        <v>4.0280210157618214E-2</v>
      </c>
      <c r="AB4" s="226">
        <f>IFERROR(SUM(T4)/W4,0)</f>
        <v>0</v>
      </c>
      <c r="AC4" s="227">
        <f>IFERROR(SUM(V4)/W4,)</f>
        <v>0</v>
      </c>
      <c r="AD4" s="228">
        <f t="shared" ref="AD4:AD30" si="4">SUM(X4:AC4)</f>
        <v>10.065814360770579</v>
      </c>
      <c r="AF4" s="230">
        <f t="shared" ref="AF4:AF30" si="5">IFERROR(SUM(D4+H4)/(C4+G4),0)</f>
        <v>0.86170870626525631</v>
      </c>
      <c r="AG4" s="230">
        <f t="shared" ref="AG4:AG30" si="6">IFERROR(SUM(F4+J4)/(E4+I4),0)</f>
        <v>0.72208737864077666</v>
      </c>
      <c r="AH4" s="230">
        <f t="shared" ref="AH4:AH30" si="7">IFERROR(SUM(L4+P4)/(K4+O4),0)</f>
        <v>1</v>
      </c>
      <c r="AI4" s="230">
        <f t="shared" ref="AI4:AI30" si="8">IFERROR(SUM(N4+R4)/(M4+Q4),0)</f>
        <v>0.97777777777777775</v>
      </c>
    </row>
    <row r="5" spans="1:35" ht="14.25" customHeight="1" x14ac:dyDescent="0.2">
      <c r="A5" s="108" t="s">
        <v>4</v>
      </c>
      <c r="B5" s="221" t="s">
        <v>291</v>
      </c>
      <c r="C5" s="239">
        <v>2374.4499999999998</v>
      </c>
      <c r="D5" s="239">
        <v>1913.25</v>
      </c>
      <c r="E5" s="222">
        <v>1263.5</v>
      </c>
      <c r="F5" s="222">
        <v>1059.5</v>
      </c>
      <c r="G5" s="237">
        <v>106.55</v>
      </c>
      <c r="H5" s="237">
        <v>149</v>
      </c>
      <c r="I5" s="222">
        <v>0</v>
      </c>
      <c r="J5" s="223">
        <v>0</v>
      </c>
      <c r="K5" s="239">
        <v>2312.62</v>
      </c>
      <c r="L5" s="241">
        <v>2095.5</v>
      </c>
      <c r="M5" s="224">
        <v>1035</v>
      </c>
      <c r="N5" s="222">
        <v>1230.67</v>
      </c>
      <c r="O5" s="237">
        <v>102.38</v>
      </c>
      <c r="P5" s="237">
        <v>46</v>
      </c>
      <c r="Q5" s="223">
        <v>0</v>
      </c>
      <c r="R5" s="222">
        <v>0</v>
      </c>
      <c r="S5" s="225"/>
      <c r="T5" s="231"/>
      <c r="U5" s="231"/>
      <c r="V5" s="231"/>
      <c r="W5" s="242">
        <v>832</v>
      </c>
      <c r="X5" s="226">
        <f t="shared" si="0"/>
        <v>4.818209134615385</v>
      </c>
      <c r="Y5" s="226">
        <f t="shared" si="1"/>
        <v>2.752608173076923</v>
      </c>
      <c r="Z5" s="226">
        <f t="shared" si="2"/>
        <v>0.234375</v>
      </c>
      <c r="AA5" s="226">
        <f t="shared" si="3"/>
        <v>0</v>
      </c>
      <c r="AB5" s="226">
        <f t="shared" ref="AB5:AB30" si="9">IFERROR(SUM(T5)/W5,0)</f>
        <v>0</v>
      </c>
      <c r="AC5" s="227">
        <f t="shared" ref="AC5:AC30" si="10">IFERROR(SUM(V5)/W5,)</f>
        <v>0</v>
      </c>
      <c r="AD5" s="228">
        <f t="shared" si="4"/>
        <v>7.805192307692308</v>
      </c>
      <c r="AF5" s="230">
        <f t="shared" si="5"/>
        <v>0.83121725110842404</v>
      </c>
      <c r="AG5" s="230">
        <f t="shared" si="6"/>
        <v>0.83854372774040364</v>
      </c>
      <c r="AH5" s="230">
        <f t="shared" si="7"/>
        <v>0.8867494824016563</v>
      </c>
      <c r="AI5" s="230">
        <f t="shared" si="8"/>
        <v>1.1890531400966184</v>
      </c>
    </row>
    <row r="6" spans="1:35" ht="14.25" customHeight="1" x14ac:dyDescent="0.2">
      <c r="A6" s="108" t="s">
        <v>5</v>
      </c>
      <c r="B6" s="221" t="s">
        <v>292</v>
      </c>
      <c r="C6" s="239">
        <v>2141.5</v>
      </c>
      <c r="D6" s="240">
        <v>1778.42</v>
      </c>
      <c r="E6" s="224">
        <v>1351</v>
      </c>
      <c r="F6" s="224">
        <v>998</v>
      </c>
      <c r="G6" s="237">
        <v>0</v>
      </c>
      <c r="H6" s="237">
        <v>0</v>
      </c>
      <c r="I6" s="222">
        <v>0</v>
      </c>
      <c r="J6" s="223">
        <v>0</v>
      </c>
      <c r="K6" s="241">
        <v>1725</v>
      </c>
      <c r="L6" s="240">
        <v>1714.5</v>
      </c>
      <c r="M6" s="224">
        <v>1035</v>
      </c>
      <c r="N6" s="224">
        <v>1000.5</v>
      </c>
      <c r="O6" s="237">
        <v>0</v>
      </c>
      <c r="P6" s="237">
        <v>0</v>
      </c>
      <c r="Q6" s="223">
        <v>0</v>
      </c>
      <c r="R6" s="222">
        <v>0</v>
      </c>
      <c r="S6" s="225"/>
      <c r="T6" s="232"/>
      <c r="U6" s="231"/>
      <c r="V6" s="231"/>
      <c r="W6" s="242">
        <v>1041</v>
      </c>
      <c r="X6" s="226">
        <f t="shared" si="0"/>
        <v>3.3553506243996156</v>
      </c>
      <c r="Y6" s="226">
        <f t="shared" si="1"/>
        <v>1.9197886647454372</v>
      </c>
      <c r="Z6" s="226">
        <f t="shared" si="2"/>
        <v>0</v>
      </c>
      <c r="AA6" s="226">
        <f t="shared" si="3"/>
        <v>0</v>
      </c>
      <c r="AB6" s="226">
        <f t="shared" si="9"/>
        <v>0</v>
      </c>
      <c r="AC6" s="227">
        <f t="shared" si="10"/>
        <v>0</v>
      </c>
      <c r="AD6" s="228">
        <f t="shared" si="4"/>
        <v>5.275139289145053</v>
      </c>
      <c r="AF6" s="230">
        <f t="shared" si="5"/>
        <v>0.83045528834928795</v>
      </c>
      <c r="AG6" s="230">
        <f t="shared" si="6"/>
        <v>0.73871206513693566</v>
      </c>
      <c r="AH6" s="230">
        <f t="shared" si="7"/>
        <v>0.99391304347826082</v>
      </c>
      <c r="AI6" s="230">
        <f t="shared" si="8"/>
        <v>0.96666666666666667</v>
      </c>
    </row>
    <row r="7" spans="1:35" ht="14.25" customHeight="1" x14ac:dyDescent="0.2">
      <c r="A7" s="108" t="s">
        <v>6</v>
      </c>
      <c r="B7" s="221" t="s">
        <v>293</v>
      </c>
      <c r="C7" s="239">
        <v>1039</v>
      </c>
      <c r="D7" s="240">
        <v>751</v>
      </c>
      <c r="E7" s="224">
        <v>609.64</v>
      </c>
      <c r="F7" s="224">
        <v>653.5</v>
      </c>
      <c r="G7" s="237">
        <v>0</v>
      </c>
      <c r="H7" s="237">
        <v>0</v>
      </c>
      <c r="I7" s="222">
        <v>80.36</v>
      </c>
      <c r="J7" s="223">
        <v>11.5</v>
      </c>
      <c r="K7" s="240">
        <v>1035</v>
      </c>
      <c r="L7" s="240">
        <v>1035</v>
      </c>
      <c r="M7" s="224">
        <v>609.64</v>
      </c>
      <c r="N7" s="224">
        <v>678.5</v>
      </c>
      <c r="O7" s="237">
        <v>0</v>
      </c>
      <c r="P7" s="237">
        <v>0</v>
      </c>
      <c r="Q7" s="223">
        <v>80.36</v>
      </c>
      <c r="R7" s="222">
        <v>23</v>
      </c>
      <c r="S7" s="225"/>
      <c r="T7" s="231"/>
      <c r="U7" s="231"/>
      <c r="V7" s="231"/>
      <c r="W7" s="242">
        <v>605</v>
      </c>
      <c r="X7" s="226">
        <f t="shared" si="0"/>
        <v>2.9520661157024795</v>
      </c>
      <c r="Y7" s="226">
        <f t="shared" si="1"/>
        <v>2.2016528925619836</v>
      </c>
      <c r="Z7" s="226">
        <f t="shared" si="2"/>
        <v>0</v>
      </c>
      <c r="AA7" s="226">
        <f t="shared" si="3"/>
        <v>5.7024793388429751E-2</v>
      </c>
      <c r="AB7" s="226">
        <f t="shared" si="9"/>
        <v>0</v>
      </c>
      <c r="AC7" s="227">
        <f t="shared" si="10"/>
        <v>0</v>
      </c>
      <c r="AD7" s="228">
        <f t="shared" si="4"/>
        <v>5.2107438016528933</v>
      </c>
      <c r="AF7" s="230">
        <f t="shared" si="5"/>
        <v>0.72281039461020213</v>
      </c>
      <c r="AG7" s="230">
        <f t="shared" si="6"/>
        <v>0.96376811594202894</v>
      </c>
      <c r="AH7" s="230">
        <f t="shared" si="7"/>
        <v>1</v>
      </c>
      <c r="AI7" s="230">
        <f t="shared" si="8"/>
        <v>1.0166666666666666</v>
      </c>
    </row>
    <row r="8" spans="1:35" ht="14.25" customHeight="1" x14ac:dyDescent="0.2">
      <c r="A8" s="108" t="s">
        <v>7</v>
      </c>
      <c r="B8" s="221" t="s">
        <v>293</v>
      </c>
      <c r="C8" s="239">
        <v>1095.5</v>
      </c>
      <c r="D8" s="240">
        <v>719.5</v>
      </c>
      <c r="E8" s="224">
        <v>1038.5</v>
      </c>
      <c r="F8" s="224">
        <v>989</v>
      </c>
      <c r="G8" s="237">
        <v>0</v>
      </c>
      <c r="H8" s="237">
        <v>0</v>
      </c>
      <c r="I8" s="222">
        <v>0</v>
      </c>
      <c r="J8" s="223">
        <v>0</v>
      </c>
      <c r="K8" s="240">
        <v>1035</v>
      </c>
      <c r="L8" s="240">
        <v>839.5</v>
      </c>
      <c r="M8" s="224">
        <v>690</v>
      </c>
      <c r="N8" s="224">
        <v>826</v>
      </c>
      <c r="O8" s="237">
        <v>0</v>
      </c>
      <c r="P8" s="237">
        <v>0</v>
      </c>
      <c r="Q8" s="223">
        <v>0</v>
      </c>
      <c r="R8" s="222">
        <v>0</v>
      </c>
      <c r="S8" s="225"/>
      <c r="T8" s="231"/>
      <c r="U8" s="231"/>
      <c r="V8" s="231"/>
      <c r="W8" s="242">
        <v>483</v>
      </c>
      <c r="X8" s="226">
        <f t="shared" si="0"/>
        <v>3.2277432712215322</v>
      </c>
      <c r="Y8" s="226">
        <f t="shared" si="1"/>
        <v>3.7577639751552794</v>
      </c>
      <c r="Z8" s="226">
        <f t="shared" si="2"/>
        <v>0</v>
      </c>
      <c r="AA8" s="226">
        <f t="shared" si="3"/>
        <v>0</v>
      </c>
      <c r="AB8" s="226">
        <f t="shared" si="9"/>
        <v>0</v>
      </c>
      <c r="AC8" s="227">
        <f t="shared" si="10"/>
        <v>0</v>
      </c>
      <c r="AD8" s="228">
        <f t="shared" si="4"/>
        <v>6.9855072463768115</v>
      </c>
      <c r="AF8" s="230">
        <f t="shared" si="5"/>
        <v>0.65677772706526705</v>
      </c>
      <c r="AG8" s="230">
        <f t="shared" si="6"/>
        <v>0.95233509870004818</v>
      </c>
      <c r="AH8" s="230">
        <f t="shared" si="7"/>
        <v>0.81111111111111112</v>
      </c>
      <c r="AI8" s="230">
        <f t="shared" si="8"/>
        <v>1.1971014492753622</v>
      </c>
    </row>
    <row r="9" spans="1:35" ht="14.25" customHeight="1" x14ac:dyDescent="0.2">
      <c r="A9" s="108" t="s">
        <v>332</v>
      </c>
      <c r="B9" s="221" t="s">
        <v>294</v>
      </c>
      <c r="C9" s="239">
        <v>3411.38</v>
      </c>
      <c r="D9" s="240">
        <v>2610.5</v>
      </c>
      <c r="E9" s="224">
        <v>967.36</v>
      </c>
      <c r="F9" s="224">
        <v>413.75</v>
      </c>
      <c r="G9" s="237">
        <v>479.12</v>
      </c>
      <c r="H9" s="237">
        <v>395.5</v>
      </c>
      <c r="I9" s="222">
        <v>77.14</v>
      </c>
      <c r="J9" s="223">
        <v>75</v>
      </c>
      <c r="K9" s="240">
        <v>2413.0500000000002</v>
      </c>
      <c r="L9" s="240">
        <v>1907.25</v>
      </c>
      <c r="M9" s="224">
        <v>638.57000000000005</v>
      </c>
      <c r="N9" s="224">
        <v>643</v>
      </c>
      <c r="O9" s="237">
        <v>346.95</v>
      </c>
      <c r="P9" s="237">
        <v>138</v>
      </c>
      <c r="Q9" s="223">
        <v>51.43</v>
      </c>
      <c r="R9" s="222">
        <v>23</v>
      </c>
      <c r="S9" s="225"/>
      <c r="T9" s="231"/>
      <c r="U9" s="231"/>
      <c r="V9" s="231"/>
      <c r="W9" s="242">
        <v>377</v>
      </c>
      <c r="X9" s="226">
        <f t="shared" si="0"/>
        <v>11.98342175066313</v>
      </c>
      <c r="Y9" s="226">
        <f t="shared" si="1"/>
        <v>2.8030503978779842</v>
      </c>
      <c r="Z9" s="226">
        <f t="shared" si="2"/>
        <v>1.4151193633952255</v>
      </c>
      <c r="AA9" s="226">
        <f t="shared" si="3"/>
        <v>0.259946949602122</v>
      </c>
      <c r="AB9" s="226">
        <f t="shared" si="9"/>
        <v>0</v>
      </c>
      <c r="AC9" s="227">
        <f t="shared" si="10"/>
        <v>0</v>
      </c>
      <c r="AD9" s="228">
        <f t="shared" si="4"/>
        <v>16.46153846153846</v>
      </c>
      <c r="AF9" s="230">
        <f t="shared" si="5"/>
        <v>0.77265133016321808</v>
      </c>
      <c r="AG9" s="230">
        <f t="shared" si="6"/>
        <v>0.46792723791287699</v>
      </c>
      <c r="AH9" s="230">
        <f t="shared" si="7"/>
        <v>0.74103260869565213</v>
      </c>
      <c r="AI9" s="230">
        <f t="shared" si="8"/>
        <v>0.9652173913043478</v>
      </c>
    </row>
    <row r="10" spans="1:35" ht="14.25" customHeight="1" x14ac:dyDescent="0.2">
      <c r="A10" s="108" t="s">
        <v>9</v>
      </c>
      <c r="B10" s="221" t="s">
        <v>290</v>
      </c>
      <c r="C10" s="239">
        <v>1482.3</v>
      </c>
      <c r="D10" s="240">
        <v>1223.5</v>
      </c>
      <c r="E10" s="224">
        <v>1115.5</v>
      </c>
      <c r="F10" s="224">
        <v>1016.5</v>
      </c>
      <c r="G10" s="237">
        <v>0</v>
      </c>
      <c r="H10" s="237">
        <v>0</v>
      </c>
      <c r="I10" s="222">
        <v>0</v>
      </c>
      <c r="J10" s="223">
        <v>0</v>
      </c>
      <c r="K10" s="240">
        <v>1391</v>
      </c>
      <c r="L10" s="240">
        <v>1268</v>
      </c>
      <c r="M10" s="224">
        <v>690</v>
      </c>
      <c r="N10" s="224">
        <v>839.5</v>
      </c>
      <c r="O10" s="237">
        <v>0</v>
      </c>
      <c r="P10" s="237">
        <v>0</v>
      </c>
      <c r="Q10" s="223">
        <v>0</v>
      </c>
      <c r="R10" s="222">
        <v>0</v>
      </c>
      <c r="S10" s="225"/>
      <c r="T10" s="231"/>
      <c r="U10" s="231"/>
      <c r="V10" s="231"/>
      <c r="W10" s="242">
        <v>772</v>
      </c>
      <c r="X10" s="226">
        <f t="shared" si="0"/>
        <v>3.2273316062176165</v>
      </c>
      <c r="Y10" s="226">
        <f t="shared" si="1"/>
        <v>2.4041450777202074</v>
      </c>
      <c r="Z10" s="226">
        <f t="shared" si="2"/>
        <v>0</v>
      </c>
      <c r="AA10" s="226">
        <f t="shared" si="3"/>
        <v>0</v>
      </c>
      <c r="AB10" s="226">
        <f t="shared" si="9"/>
        <v>0</v>
      </c>
      <c r="AC10" s="227">
        <f t="shared" si="10"/>
        <v>0</v>
      </c>
      <c r="AD10" s="228">
        <f t="shared" si="4"/>
        <v>5.6314766839378239</v>
      </c>
      <c r="AF10" s="230">
        <f t="shared" si="5"/>
        <v>0.82540646292923159</v>
      </c>
      <c r="AG10" s="230">
        <f t="shared" si="6"/>
        <v>0.91125056028686691</v>
      </c>
      <c r="AH10" s="230">
        <f t="shared" si="7"/>
        <v>0.9115744069015097</v>
      </c>
      <c r="AI10" s="230">
        <f t="shared" si="8"/>
        <v>1.2166666666666666</v>
      </c>
    </row>
    <row r="11" spans="1:35" ht="14.25" customHeight="1" x14ac:dyDescent="0.2">
      <c r="A11" s="108" t="s">
        <v>10</v>
      </c>
      <c r="B11" s="233" t="s">
        <v>291</v>
      </c>
      <c r="C11" s="239">
        <v>1148</v>
      </c>
      <c r="D11" s="240">
        <v>1071.07</v>
      </c>
      <c r="E11" s="224">
        <v>379.5</v>
      </c>
      <c r="F11" s="224">
        <v>309.25</v>
      </c>
      <c r="G11" s="237">
        <v>0</v>
      </c>
      <c r="H11" s="237">
        <v>0</v>
      </c>
      <c r="I11" s="222">
        <v>0</v>
      </c>
      <c r="J11" s="223">
        <v>0</v>
      </c>
      <c r="K11" s="240">
        <v>1035</v>
      </c>
      <c r="L11" s="240">
        <v>993.08</v>
      </c>
      <c r="M11" s="224">
        <v>345</v>
      </c>
      <c r="N11" s="224">
        <v>311.92</v>
      </c>
      <c r="O11" s="237">
        <v>0</v>
      </c>
      <c r="P11" s="237">
        <v>0</v>
      </c>
      <c r="Q11" s="223">
        <v>0</v>
      </c>
      <c r="R11" s="222">
        <v>0</v>
      </c>
      <c r="S11" s="225"/>
      <c r="T11" s="231"/>
      <c r="U11" s="231"/>
      <c r="V11" s="231"/>
      <c r="W11" s="242">
        <v>204</v>
      </c>
      <c r="X11" s="226">
        <f t="shared" si="0"/>
        <v>10.118382352941177</v>
      </c>
      <c r="Y11" s="226">
        <f t="shared" si="1"/>
        <v>3.0449509803921573</v>
      </c>
      <c r="Z11" s="226">
        <f t="shared" si="2"/>
        <v>0</v>
      </c>
      <c r="AA11" s="226">
        <f t="shared" si="3"/>
        <v>0</v>
      </c>
      <c r="AB11" s="226">
        <f t="shared" si="9"/>
        <v>0</v>
      </c>
      <c r="AC11" s="227">
        <f t="shared" si="10"/>
        <v>0</v>
      </c>
      <c r="AD11" s="228">
        <f t="shared" si="4"/>
        <v>13.163333333333334</v>
      </c>
      <c r="AF11" s="230">
        <f t="shared" si="5"/>
        <v>0.93298780487804878</v>
      </c>
      <c r="AG11" s="230">
        <f t="shared" si="6"/>
        <v>0.81488801054018445</v>
      </c>
      <c r="AH11" s="230">
        <f t="shared" si="7"/>
        <v>0.95949758454106282</v>
      </c>
      <c r="AI11" s="230">
        <f t="shared" si="8"/>
        <v>0.9041159420289856</v>
      </c>
    </row>
    <row r="12" spans="1:35" ht="14.25" customHeight="1" x14ac:dyDescent="0.2">
      <c r="A12" s="108" t="s">
        <v>134</v>
      </c>
      <c r="B12" s="233" t="s">
        <v>295</v>
      </c>
      <c r="C12" s="239">
        <v>1386.25</v>
      </c>
      <c r="D12" s="240">
        <v>1095.5</v>
      </c>
      <c r="E12" s="224">
        <v>1180.79</v>
      </c>
      <c r="F12" s="224">
        <v>1331.25</v>
      </c>
      <c r="G12" s="237">
        <v>0</v>
      </c>
      <c r="H12" s="237">
        <v>0</v>
      </c>
      <c r="I12" s="222">
        <v>183.21</v>
      </c>
      <c r="J12" s="223">
        <v>23</v>
      </c>
      <c r="K12" s="240">
        <v>1035</v>
      </c>
      <c r="L12" s="240">
        <v>1000.5</v>
      </c>
      <c r="M12" s="224">
        <v>896.79</v>
      </c>
      <c r="N12" s="224">
        <v>1036</v>
      </c>
      <c r="O12" s="237">
        <v>0</v>
      </c>
      <c r="P12" s="237">
        <v>0</v>
      </c>
      <c r="Q12" s="223">
        <v>138.21</v>
      </c>
      <c r="R12" s="222">
        <v>0</v>
      </c>
      <c r="S12" s="225"/>
      <c r="T12" s="231"/>
      <c r="U12" s="231"/>
      <c r="V12" s="231"/>
      <c r="W12" s="242">
        <v>694</v>
      </c>
      <c r="X12" s="226">
        <f t="shared" si="0"/>
        <v>3.0201729106628243</v>
      </c>
      <c r="Y12" s="226">
        <f t="shared" si="1"/>
        <v>3.4110230547550433</v>
      </c>
      <c r="Z12" s="226">
        <f t="shared" si="2"/>
        <v>0</v>
      </c>
      <c r="AA12" s="226">
        <f t="shared" si="3"/>
        <v>3.3141210374639768E-2</v>
      </c>
      <c r="AB12" s="226">
        <f t="shared" si="9"/>
        <v>0</v>
      </c>
      <c r="AC12" s="227">
        <f t="shared" si="10"/>
        <v>0</v>
      </c>
      <c r="AD12" s="228">
        <f t="shared" si="4"/>
        <v>6.4643371757925072</v>
      </c>
      <c r="AF12" s="230">
        <f t="shared" si="5"/>
        <v>0.7902614968440036</v>
      </c>
      <c r="AG12" s="230">
        <f t="shared" si="6"/>
        <v>0.99285190615835772</v>
      </c>
      <c r="AH12" s="230">
        <f t="shared" si="7"/>
        <v>0.96666666666666667</v>
      </c>
      <c r="AI12" s="230">
        <f t="shared" si="8"/>
        <v>1.0009661835748793</v>
      </c>
    </row>
    <row r="13" spans="1:35" ht="14.25" customHeight="1" x14ac:dyDescent="0.2">
      <c r="A13" s="108" t="s">
        <v>11</v>
      </c>
      <c r="B13" s="233" t="s">
        <v>293</v>
      </c>
      <c r="C13" s="239">
        <v>1472</v>
      </c>
      <c r="D13" s="240">
        <v>945.5</v>
      </c>
      <c r="E13" s="224">
        <v>938.56999999999994</v>
      </c>
      <c r="F13" s="224">
        <v>702.75</v>
      </c>
      <c r="G13" s="237">
        <v>0</v>
      </c>
      <c r="H13" s="237">
        <v>0</v>
      </c>
      <c r="I13" s="222">
        <v>96.43</v>
      </c>
      <c r="J13" s="223">
        <v>23</v>
      </c>
      <c r="K13" s="240">
        <v>1380.5</v>
      </c>
      <c r="L13" s="240">
        <v>1058</v>
      </c>
      <c r="M13" s="224">
        <v>625.71</v>
      </c>
      <c r="N13" s="224">
        <v>736</v>
      </c>
      <c r="O13" s="237">
        <v>0</v>
      </c>
      <c r="P13" s="237">
        <v>0</v>
      </c>
      <c r="Q13" s="223">
        <v>64.290000000000006</v>
      </c>
      <c r="R13" s="222">
        <v>0</v>
      </c>
      <c r="S13" s="225"/>
      <c r="T13" s="231"/>
      <c r="U13" s="231"/>
      <c r="V13" s="231"/>
      <c r="W13" s="242">
        <v>564</v>
      </c>
      <c r="X13" s="226">
        <f t="shared" si="0"/>
        <v>3.5523049645390072</v>
      </c>
      <c r="Y13" s="226">
        <f t="shared" si="1"/>
        <v>2.5509751773049647</v>
      </c>
      <c r="Z13" s="226">
        <f t="shared" si="2"/>
        <v>0</v>
      </c>
      <c r="AA13" s="226">
        <f t="shared" si="3"/>
        <v>4.0780141843971635E-2</v>
      </c>
      <c r="AB13" s="226">
        <f t="shared" si="9"/>
        <v>0</v>
      </c>
      <c r="AC13" s="227">
        <f t="shared" si="10"/>
        <v>0</v>
      </c>
      <c r="AD13" s="228">
        <f t="shared" si="4"/>
        <v>6.1440602836879439</v>
      </c>
      <c r="AF13" s="230">
        <f t="shared" si="5"/>
        <v>0.64232336956521741</v>
      </c>
      <c r="AG13" s="230">
        <f t="shared" si="6"/>
        <v>0.70120772946859899</v>
      </c>
      <c r="AH13" s="230">
        <f t="shared" si="7"/>
        <v>0.7663889894965592</v>
      </c>
      <c r="AI13" s="230">
        <f t="shared" si="8"/>
        <v>1.0666666666666667</v>
      </c>
    </row>
    <row r="14" spans="1:35" ht="14.25" customHeight="1" x14ac:dyDescent="0.2">
      <c r="A14" s="108" t="s">
        <v>12</v>
      </c>
      <c r="B14" s="233" t="s">
        <v>296</v>
      </c>
      <c r="C14" s="239">
        <v>974.64</v>
      </c>
      <c r="D14" s="240">
        <v>686</v>
      </c>
      <c r="E14" s="224">
        <v>613.14</v>
      </c>
      <c r="F14" s="224">
        <v>982</v>
      </c>
      <c r="G14" s="237">
        <v>57.86</v>
      </c>
      <c r="H14" s="237">
        <v>0</v>
      </c>
      <c r="I14" s="222">
        <v>80.36</v>
      </c>
      <c r="J14" s="222">
        <v>92</v>
      </c>
      <c r="K14" s="241">
        <v>977.14</v>
      </c>
      <c r="L14" s="240">
        <v>713</v>
      </c>
      <c r="M14" s="224">
        <v>609.64</v>
      </c>
      <c r="N14" s="224">
        <v>690</v>
      </c>
      <c r="O14" s="237">
        <v>57.86</v>
      </c>
      <c r="P14" s="237">
        <v>0</v>
      </c>
      <c r="Q14" s="223">
        <v>80.36</v>
      </c>
      <c r="R14" s="222">
        <v>0</v>
      </c>
      <c r="S14" s="225"/>
      <c r="T14" s="231"/>
      <c r="U14" s="231"/>
      <c r="V14" s="231"/>
      <c r="W14" s="242">
        <v>440</v>
      </c>
      <c r="X14" s="226">
        <f t="shared" si="0"/>
        <v>3.1795454545454547</v>
      </c>
      <c r="Y14" s="226">
        <f t="shared" si="1"/>
        <v>3.8</v>
      </c>
      <c r="Z14" s="226">
        <f t="shared" si="2"/>
        <v>0</v>
      </c>
      <c r="AA14" s="226">
        <f t="shared" si="3"/>
        <v>0.20909090909090908</v>
      </c>
      <c r="AB14" s="226">
        <f t="shared" si="9"/>
        <v>0</v>
      </c>
      <c r="AC14" s="227">
        <f t="shared" si="10"/>
        <v>0</v>
      </c>
      <c r="AD14" s="228">
        <f t="shared" si="4"/>
        <v>7.1886363636363635</v>
      </c>
      <c r="AF14" s="230">
        <f t="shared" si="5"/>
        <v>0.66440677966101691</v>
      </c>
      <c r="AG14" s="230">
        <f t="shared" si="6"/>
        <v>1.5486661860129776</v>
      </c>
      <c r="AH14" s="230">
        <f t="shared" si="7"/>
        <v>0.68888888888888888</v>
      </c>
      <c r="AI14" s="230">
        <f t="shared" si="8"/>
        <v>1</v>
      </c>
    </row>
    <row r="15" spans="1:35" ht="14.25" customHeight="1" x14ac:dyDescent="0.2">
      <c r="A15" s="108" t="s">
        <v>334</v>
      </c>
      <c r="B15" s="233" t="s">
        <v>297</v>
      </c>
      <c r="C15" s="239">
        <v>5179.41</v>
      </c>
      <c r="D15" s="240">
        <v>4205.75</v>
      </c>
      <c r="E15" s="222">
        <v>520.14</v>
      </c>
      <c r="F15" s="222">
        <v>316.75</v>
      </c>
      <c r="G15" s="237">
        <v>154.29</v>
      </c>
      <c r="H15" s="237">
        <v>119.5</v>
      </c>
      <c r="I15" s="222">
        <v>192.86</v>
      </c>
      <c r="J15" s="222">
        <v>0</v>
      </c>
      <c r="K15" s="241">
        <v>5158.71</v>
      </c>
      <c r="L15" s="240">
        <v>4006.75</v>
      </c>
      <c r="M15" s="222">
        <v>354.43</v>
      </c>
      <c r="N15" s="224">
        <v>310.5</v>
      </c>
      <c r="O15" s="237">
        <v>154.29</v>
      </c>
      <c r="P15" s="237">
        <v>117.5</v>
      </c>
      <c r="Q15" s="235">
        <v>128.57</v>
      </c>
      <c r="R15" s="222">
        <v>0</v>
      </c>
      <c r="S15" s="225"/>
      <c r="T15" s="231"/>
      <c r="U15" s="231"/>
      <c r="V15" s="231"/>
      <c r="W15" s="242">
        <v>0</v>
      </c>
      <c r="X15" s="226">
        <v>25.7</v>
      </c>
      <c r="Y15" s="226">
        <v>1.7</v>
      </c>
      <c r="Z15" s="226">
        <f t="shared" si="2"/>
        <v>0</v>
      </c>
      <c r="AA15" s="226">
        <v>0.2</v>
      </c>
      <c r="AB15" s="226">
        <f>IFERROR(SUM(T15)/W15,0)</f>
        <v>0</v>
      </c>
      <c r="AC15" s="227">
        <f>IFERROR(SUM(V15)/W15,)</f>
        <v>0</v>
      </c>
      <c r="AD15" s="228">
        <f t="shared" si="4"/>
        <v>27.599999999999998</v>
      </c>
      <c r="AF15" s="230">
        <f t="shared" si="5"/>
        <v>0.81092862365712359</v>
      </c>
      <c r="AG15" s="230">
        <f t="shared" si="6"/>
        <v>0.44424964936886396</v>
      </c>
      <c r="AH15" s="230">
        <f t="shared" si="7"/>
        <v>0.77625635234330892</v>
      </c>
      <c r="AI15" s="230">
        <f t="shared" si="8"/>
        <v>0.6428571428571429</v>
      </c>
    </row>
    <row r="16" spans="1:35" ht="14.25" customHeight="1" x14ac:dyDescent="0.2">
      <c r="A16" s="108" t="s">
        <v>335</v>
      </c>
      <c r="B16" s="233" t="s">
        <v>298</v>
      </c>
      <c r="C16" s="239">
        <v>5203</v>
      </c>
      <c r="D16" s="240">
        <v>4795.75</v>
      </c>
      <c r="E16" s="224">
        <v>1519</v>
      </c>
      <c r="F16" s="224">
        <v>964.5</v>
      </c>
      <c r="G16" s="237">
        <v>0</v>
      </c>
      <c r="H16" s="237">
        <v>0</v>
      </c>
      <c r="I16" s="222">
        <v>0</v>
      </c>
      <c r="J16" s="223">
        <v>0</v>
      </c>
      <c r="K16" s="240">
        <v>4500</v>
      </c>
      <c r="L16" s="240">
        <v>4023.5</v>
      </c>
      <c r="M16" s="224">
        <v>1380</v>
      </c>
      <c r="N16" s="224">
        <v>946</v>
      </c>
      <c r="O16" s="237">
        <v>0</v>
      </c>
      <c r="P16" s="237">
        <v>0</v>
      </c>
      <c r="Q16" s="223">
        <v>0</v>
      </c>
      <c r="R16" s="222">
        <v>0</v>
      </c>
      <c r="S16" s="225"/>
      <c r="T16" s="231"/>
      <c r="U16" s="231"/>
      <c r="V16" s="231"/>
      <c r="W16" s="242">
        <v>1023</v>
      </c>
      <c r="X16" s="226">
        <f t="shared" si="0"/>
        <v>8.620967741935484</v>
      </c>
      <c r="Y16" s="226">
        <f t="shared" si="1"/>
        <v>1.867546432062561</v>
      </c>
      <c r="Z16" s="226">
        <f t="shared" si="2"/>
        <v>0</v>
      </c>
      <c r="AA16" s="226">
        <f t="shared" si="3"/>
        <v>0</v>
      </c>
      <c r="AB16" s="226">
        <f t="shared" si="9"/>
        <v>0</v>
      </c>
      <c r="AC16" s="227">
        <f t="shared" si="10"/>
        <v>0</v>
      </c>
      <c r="AD16" s="228">
        <f t="shared" si="4"/>
        <v>10.488514173998045</v>
      </c>
      <c r="AF16" s="230">
        <f t="shared" si="5"/>
        <v>0.92172784931770135</v>
      </c>
      <c r="AG16" s="230">
        <f t="shared" si="6"/>
        <v>0.63495720868992755</v>
      </c>
      <c r="AH16" s="230">
        <f t="shared" si="7"/>
        <v>0.89411111111111108</v>
      </c>
      <c r="AI16" s="230">
        <f t="shared" si="8"/>
        <v>0.6855072463768116</v>
      </c>
    </row>
    <row r="17" spans="1:36" ht="14.25" customHeight="1" x14ac:dyDescent="0.2">
      <c r="A17" s="108" t="s">
        <v>14</v>
      </c>
      <c r="B17" s="233" t="s">
        <v>293</v>
      </c>
      <c r="C17" s="239">
        <v>2727.84</v>
      </c>
      <c r="D17" s="240">
        <v>3097</v>
      </c>
      <c r="E17" s="224">
        <v>1702.35</v>
      </c>
      <c r="F17" s="224">
        <v>1163</v>
      </c>
      <c r="G17" s="237">
        <v>235.66</v>
      </c>
      <c r="H17" s="237">
        <v>110</v>
      </c>
      <c r="I17" s="222">
        <v>93.15</v>
      </c>
      <c r="J17" s="223">
        <v>34.5</v>
      </c>
      <c r="K17" s="239">
        <v>2406.52</v>
      </c>
      <c r="L17" s="241">
        <v>2431.5</v>
      </c>
      <c r="M17" s="224">
        <v>1014.79</v>
      </c>
      <c r="N17" s="224">
        <v>1046.5</v>
      </c>
      <c r="O17" s="237">
        <v>208.98</v>
      </c>
      <c r="P17" s="237">
        <v>92</v>
      </c>
      <c r="Q17" s="223">
        <v>54.71</v>
      </c>
      <c r="R17" s="222">
        <v>23</v>
      </c>
      <c r="S17" s="225"/>
      <c r="T17" s="231"/>
      <c r="U17" s="231"/>
      <c r="V17" s="231"/>
      <c r="W17" s="242">
        <v>681</v>
      </c>
      <c r="X17" s="226">
        <f t="shared" si="0"/>
        <v>8.1182085168869307</v>
      </c>
      <c r="Y17" s="226">
        <f t="shared" si="1"/>
        <v>3.2444933920704844</v>
      </c>
      <c r="Z17" s="226">
        <f t="shared" si="2"/>
        <v>0.29662261380323052</v>
      </c>
      <c r="AA17" s="226">
        <f t="shared" si="3"/>
        <v>8.4434654919236421E-2</v>
      </c>
      <c r="AB17" s="226">
        <f t="shared" si="9"/>
        <v>0</v>
      </c>
      <c r="AC17" s="227">
        <f t="shared" si="10"/>
        <v>0</v>
      </c>
      <c r="AD17" s="228">
        <f t="shared" si="4"/>
        <v>11.743759177679882</v>
      </c>
      <c r="AF17" s="230">
        <f t="shared" si="5"/>
        <v>1.0821663573477307</v>
      </c>
      <c r="AG17" s="230">
        <f t="shared" si="6"/>
        <v>0.66694514062935117</v>
      </c>
      <c r="AH17" s="230">
        <f t="shared" si="7"/>
        <v>0.96482508124641564</v>
      </c>
      <c r="AI17" s="230">
        <f t="shared" si="8"/>
        <v>1</v>
      </c>
    </row>
    <row r="18" spans="1:36" ht="14.25" customHeight="1" x14ac:dyDescent="0.2">
      <c r="A18" s="108" t="s">
        <v>15</v>
      </c>
      <c r="B18" s="233" t="s">
        <v>293</v>
      </c>
      <c r="C18" s="239">
        <v>1239.5</v>
      </c>
      <c r="D18" s="240">
        <v>1084.92</v>
      </c>
      <c r="E18" s="224">
        <v>345.75</v>
      </c>
      <c r="F18" s="224">
        <v>303.5</v>
      </c>
      <c r="G18" s="237">
        <v>0</v>
      </c>
      <c r="H18" s="237">
        <v>0</v>
      </c>
      <c r="I18" s="222">
        <v>0</v>
      </c>
      <c r="J18" s="223">
        <v>0</v>
      </c>
      <c r="K18" s="240">
        <v>682.5</v>
      </c>
      <c r="L18" s="240">
        <v>740</v>
      </c>
      <c r="M18" s="224">
        <v>690</v>
      </c>
      <c r="N18" s="224">
        <v>663</v>
      </c>
      <c r="O18" s="237">
        <v>0</v>
      </c>
      <c r="P18" s="237">
        <v>0</v>
      </c>
      <c r="Q18" s="223">
        <v>0</v>
      </c>
      <c r="R18" s="222">
        <v>0</v>
      </c>
      <c r="S18" s="225"/>
      <c r="T18" s="231"/>
      <c r="U18" s="231"/>
      <c r="V18" s="231"/>
      <c r="W18" s="242">
        <v>509</v>
      </c>
      <c r="X18" s="226">
        <f t="shared" si="0"/>
        <v>3.5853045186640471</v>
      </c>
      <c r="Y18" s="226">
        <f t="shared" si="1"/>
        <v>1.8988212180746562</v>
      </c>
      <c r="Z18" s="226">
        <f t="shared" si="2"/>
        <v>0</v>
      </c>
      <c r="AA18" s="226">
        <f t="shared" si="3"/>
        <v>0</v>
      </c>
      <c r="AB18" s="226">
        <f t="shared" si="9"/>
        <v>0</v>
      </c>
      <c r="AC18" s="227">
        <f t="shared" si="10"/>
        <v>0</v>
      </c>
      <c r="AD18" s="228">
        <f t="shared" si="4"/>
        <v>5.4841257367387035</v>
      </c>
      <c r="AF18" s="230">
        <f t="shared" si="5"/>
        <v>0.87528842275110941</v>
      </c>
      <c r="AG18" s="230">
        <f t="shared" si="6"/>
        <v>0.87780187997107739</v>
      </c>
      <c r="AH18" s="230">
        <f t="shared" si="7"/>
        <v>1.0842490842490842</v>
      </c>
      <c r="AI18" s="230">
        <f t="shared" si="8"/>
        <v>0.96086956521739131</v>
      </c>
    </row>
    <row r="19" spans="1:36" ht="14.25" customHeight="1" x14ac:dyDescent="0.2">
      <c r="A19" s="108" t="s">
        <v>333</v>
      </c>
      <c r="B19" s="233" t="s">
        <v>290</v>
      </c>
      <c r="C19" s="239">
        <v>1420.5</v>
      </c>
      <c r="D19" s="240">
        <v>1128.25</v>
      </c>
      <c r="E19" s="224">
        <v>1039.5</v>
      </c>
      <c r="F19" s="224">
        <v>921.75</v>
      </c>
      <c r="G19" s="237">
        <v>0</v>
      </c>
      <c r="H19" s="237">
        <v>0</v>
      </c>
      <c r="I19" s="222">
        <v>0</v>
      </c>
      <c r="J19" s="223">
        <v>0</v>
      </c>
      <c r="K19" s="240">
        <v>1379</v>
      </c>
      <c r="L19" s="240">
        <v>1206.5</v>
      </c>
      <c r="M19" s="224">
        <v>1035</v>
      </c>
      <c r="N19" s="224">
        <v>1038.5</v>
      </c>
      <c r="O19" s="237">
        <v>0</v>
      </c>
      <c r="P19" s="237">
        <v>0</v>
      </c>
      <c r="Q19" s="223">
        <v>0</v>
      </c>
      <c r="R19" s="222">
        <v>0</v>
      </c>
      <c r="S19" s="225"/>
      <c r="T19" s="231"/>
      <c r="U19" s="231"/>
      <c r="V19" s="231"/>
      <c r="W19" s="242">
        <v>762</v>
      </c>
      <c r="X19" s="226">
        <f t="shared" si="0"/>
        <v>3.063976377952756</v>
      </c>
      <c r="Y19" s="226">
        <f t="shared" si="1"/>
        <v>2.57250656167979</v>
      </c>
      <c r="Z19" s="226">
        <f t="shared" si="2"/>
        <v>0</v>
      </c>
      <c r="AA19" s="226">
        <f t="shared" si="3"/>
        <v>0</v>
      </c>
      <c r="AB19" s="226">
        <f t="shared" si="9"/>
        <v>0</v>
      </c>
      <c r="AC19" s="227">
        <f t="shared" si="10"/>
        <v>0</v>
      </c>
      <c r="AD19" s="228">
        <f t="shared" si="4"/>
        <v>5.636482939632546</v>
      </c>
      <c r="AF19" s="230">
        <f t="shared" si="5"/>
        <v>0.79426258359732493</v>
      </c>
      <c r="AG19" s="230">
        <f t="shared" si="6"/>
        <v>0.88672438672438669</v>
      </c>
      <c r="AH19" s="230">
        <f t="shared" si="7"/>
        <v>0.87490935460478603</v>
      </c>
      <c r="AI19" s="230">
        <f t="shared" si="8"/>
        <v>1.0033816425120774</v>
      </c>
    </row>
    <row r="20" spans="1:36" ht="14.25" customHeight="1" x14ac:dyDescent="0.2">
      <c r="A20" s="108" t="s">
        <v>336</v>
      </c>
      <c r="B20" s="233" t="s">
        <v>299</v>
      </c>
      <c r="C20" s="239">
        <v>3890.5</v>
      </c>
      <c r="D20" s="240">
        <v>2610.5</v>
      </c>
      <c r="E20" s="224">
        <v>1044.5</v>
      </c>
      <c r="F20" s="224">
        <v>413.75</v>
      </c>
      <c r="G20" s="237">
        <v>0</v>
      </c>
      <c r="H20" s="237">
        <v>395.5</v>
      </c>
      <c r="I20" s="222">
        <v>0</v>
      </c>
      <c r="J20" s="223">
        <v>0</v>
      </c>
      <c r="K20" s="240">
        <v>2760</v>
      </c>
      <c r="L20" s="240">
        <v>1907.25</v>
      </c>
      <c r="M20" s="224">
        <v>690</v>
      </c>
      <c r="N20" s="224">
        <v>643</v>
      </c>
      <c r="O20" s="237">
        <v>0</v>
      </c>
      <c r="P20" s="237">
        <v>138</v>
      </c>
      <c r="Q20" s="223">
        <v>0</v>
      </c>
      <c r="R20" s="222">
        <v>0</v>
      </c>
      <c r="S20" s="225"/>
      <c r="T20" s="231"/>
      <c r="U20" s="231"/>
      <c r="V20" s="231"/>
      <c r="W20" s="242">
        <v>0</v>
      </c>
      <c r="X20" s="226">
        <f t="shared" si="0"/>
        <v>0</v>
      </c>
      <c r="Y20" s="226">
        <f t="shared" si="1"/>
        <v>0</v>
      </c>
      <c r="Z20" s="226">
        <f t="shared" si="2"/>
        <v>0</v>
      </c>
      <c r="AA20" s="226">
        <f t="shared" si="3"/>
        <v>0</v>
      </c>
      <c r="AB20" s="226">
        <f t="shared" si="9"/>
        <v>0</v>
      </c>
      <c r="AC20" s="227">
        <f t="shared" si="10"/>
        <v>0</v>
      </c>
      <c r="AD20" s="228">
        <f t="shared" si="4"/>
        <v>0</v>
      </c>
      <c r="AF20" s="230">
        <f t="shared" si="5"/>
        <v>0.77265133016321808</v>
      </c>
      <c r="AG20" s="230">
        <f t="shared" si="6"/>
        <v>0.3961225466730493</v>
      </c>
      <c r="AH20" s="230">
        <f t="shared" si="7"/>
        <v>0.74103260869565213</v>
      </c>
      <c r="AI20" s="230">
        <f t="shared" si="8"/>
        <v>0.93188405797101448</v>
      </c>
    </row>
    <row r="21" spans="1:36" ht="14.25" customHeight="1" x14ac:dyDescent="0.2">
      <c r="A21" s="108" t="s">
        <v>18</v>
      </c>
      <c r="B21" s="233" t="s">
        <v>300</v>
      </c>
      <c r="C21" s="239">
        <v>1444.5</v>
      </c>
      <c r="D21" s="240">
        <v>1087.75</v>
      </c>
      <c r="E21" s="224">
        <v>1026.5</v>
      </c>
      <c r="F21" s="224">
        <v>942.25</v>
      </c>
      <c r="G21" s="237">
        <v>0</v>
      </c>
      <c r="H21" s="237">
        <v>0</v>
      </c>
      <c r="I21" s="222">
        <v>0</v>
      </c>
      <c r="J21" s="223">
        <v>0</v>
      </c>
      <c r="K21" s="240">
        <v>1380</v>
      </c>
      <c r="L21" s="240">
        <v>1358.5</v>
      </c>
      <c r="M21" s="224">
        <v>690</v>
      </c>
      <c r="N21" s="224">
        <v>713</v>
      </c>
      <c r="O21" s="237">
        <v>0</v>
      </c>
      <c r="P21" s="237">
        <v>0</v>
      </c>
      <c r="Q21" s="223">
        <v>0</v>
      </c>
      <c r="R21" s="222">
        <v>0</v>
      </c>
      <c r="S21" s="225"/>
      <c r="T21" s="231"/>
      <c r="U21" s="231"/>
      <c r="V21" s="231"/>
      <c r="W21" s="243">
        <v>821</v>
      </c>
      <c r="X21" s="226">
        <f t="shared" si="0"/>
        <v>2.9795980511571254</v>
      </c>
      <c r="Y21" s="226">
        <f t="shared" si="1"/>
        <v>2.0161388550548112</v>
      </c>
      <c r="Z21" s="226">
        <f t="shared" si="2"/>
        <v>0</v>
      </c>
      <c r="AA21" s="226">
        <f t="shared" si="3"/>
        <v>0</v>
      </c>
      <c r="AB21" s="226">
        <f t="shared" si="9"/>
        <v>0</v>
      </c>
      <c r="AC21" s="227">
        <f t="shared" si="10"/>
        <v>0</v>
      </c>
      <c r="AD21" s="228">
        <f t="shared" si="4"/>
        <v>4.9957369062119366</v>
      </c>
      <c r="AF21" s="230">
        <f t="shared" si="5"/>
        <v>0.75302872966424372</v>
      </c>
      <c r="AG21" s="230">
        <f t="shared" si="6"/>
        <v>0.91792498782269849</v>
      </c>
      <c r="AH21" s="230">
        <f t="shared" si="7"/>
        <v>0.98442028985507246</v>
      </c>
      <c r="AI21" s="230">
        <f t="shared" si="8"/>
        <v>1.0333333333333334</v>
      </c>
    </row>
    <row r="22" spans="1:36" ht="14.25" customHeight="1" x14ac:dyDescent="0.2">
      <c r="A22" s="108" t="s">
        <v>19</v>
      </c>
      <c r="B22" s="233" t="s">
        <v>301</v>
      </c>
      <c r="C22" s="239">
        <v>345.25</v>
      </c>
      <c r="D22" s="240">
        <v>338</v>
      </c>
      <c r="E22" s="224">
        <v>345.25</v>
      </c>
      <c r="F22" s="224">
        <v>89.5</v>
      </c>
      <c r="G22" s="237">
        <v>0</v>
      </c>
      <c r="H22" s="237">
        <v>0</v>
      </c>
      <c r="I22" s="222">
        <v>0</v>
      </c>
      <c r="J22" s="223">
        <v>0</v>
      </c>
      <c r="K22" s="240">
        <v>690</v>
      </c>
      <c r="L22" s="240">
        <v>670</v>
      </c>
      <c r="M22" s="224">
        <v>345</v>
      </c>
      <c r="N22" s="224">
        <v>11.5</v>
      </c>
      <c r="O22" s="237">
        <v>0</v>
      </c>
      <c r="P22" s="237">
        <v>0</v>
      </c>
      <c r="Q22" s="223">
        <v>0</v>
      </c>
      <c r="R22" s="222">
        <v>0</v>
      </c>
      <c r="S22" s="225"/>
      <c r="T22" s="231"/>
      <c r="U22" s="231"/>
      <c r="V22" s="231"/>
      <c r="W22" s="243">
        <v>120</v>
      </c>
      <c r="X22" s="226">
        <f t="shared" si="0"/>
        <v>8.4</v>
      </c>
      <c r="Y22" s="226">
        <f t="shared" si="1"/>
        <v>0.84166666666666667</v>
      </c>
      <c r="Z22" s="226">
        <f t="shared" si="2"/>
        <v>0</v>
      </c>
      <c r="AA22" s="226">
        <f t="shared" si="3"/>
        <v>0</v>
      </c>
      <c r="AB22" s="226">
        <f t="shared" si="9"/>
        <v>0</v>
      </c>
      <c r="AC22" s="227">
        <f t="shared" si="10"/>
        <v>0</v>
      </c>
      <c r="AD22" s="228">
        <f t="shared" si="4"/>
        <v>9.2416666666666671</v>
      </c>
      <c r="AF22" s="230">
        <f t="shared" si="5"/>
        <v>0.97900072411296157</v>
      </c>
      <c r="AG22" s="230">
        <f t="shared" si="6"/>
        <v>0.25923244026068065</v>
      </c>
      <c r="AH22" s="230">
        <f t="shared" si="7"/>
        <v>0.97101449275362317</v>
      </c>
      <c r="AI22" s="230">
        <f t="shared" si="8"/>
        <v>3.3333333333333333E-2</v>
      </c>
    </row>
    <row r="23" spans="1:36" ht="14.25" customHeight="1" x14ac:dyDescent="0.2">
      <c r="A23" s="108" t="s">
        <v>60</v>
      </c>
      <c r="B23" s="233" t="s">
        <v>301</v>
      </c>
      <c r="C23" s="239">
        <v>1744.5</v>
      </c>
      <c r="D23" s="240">
        <v>1367</v>
      </c>
      <c r="E23" s="224">
        <v>1403.5</v>
      </c>
      <c r="F23" s="224">
        <v>1293.5</v>
      </c>
      <c r="G23" s="237">
        <v>0</v>
      </c>
      <c r="H23" s="237">
        <v>0</v>
      </c>
      <c r="I23" s="222">
        <v>0</v>
      </c>
      <c r="J23" s="223">
        <v>0</v>
      </c>
      <c r="K23" s="241">
        <v>1380</v>
      </c>
      <c r="L23" s="240">
        <v>1380</v>
      </c>
      <c r="M23" s="224">
        <v>1380</v>
      </c>
      <c r="N23" s="224">
        <v>1357</v>
      </c>
      <c r="O23" s="237">
        <v>0</v>
      </c>
      <c r="P23" s="237">
        <v>0</v>
      </c>
      <c r="Q23" s="223">
        <v>0</v>
      </c>
      <c r="R23" s="222">
        <v>0</v>
      </c>
      <c r="S23" s="225"/>
      <c r="T23" s="231"/>
      <c r="U23" s="231"/>
      <c r="V23" s="231"/>
      <c r="W23" s="243">
        <v>805</v>
      </c>
      <c r="X23" s="226">
        <f t="shared" si="0"/>
        <v>3.4124223602484474</v>
      </c>
      <c r="Y23" s="226">
        <f t="shared" si="1"/>
        <v>3.2925465838509318</v>
      </c>
      <c r="Z23" s="226">
        <f t="shared" si="2"/>
        <v>0</v>
      </c>
      <c r="AA23" s="226">
        <f t="shared" si="3"/>
        <v>0</v>
      </c>
      <c r="AB23" s="226">
        <f t="shared" si="9"/>
        <v>0</v>
      </c>
      <c r="AC23" s="227">
        <f t="shared" si="10"/>
        <v>0</v>
      </c>
      <c r="AD23" s="228">
        <f t="shared" si="4"/>
        <v>6.7049689440993792</v>
      </c>
      <c r="AF23" s="230">
        <f t="shared" si="5"/>
        <v>0.78360561765548864</v>
      </c>
      <c r="AG23" s="230">
        <f t="shared" si="6"/>
        <v>0.92162451015318847</v>
      </c>
      <c r="AH23" s="230">
        <f t="shared" si="7"/>
        <v>1</v>
      </c>
      <c r="AI23" s="230">
        <f t="shared" si="8"/>
        <v>0.98333333333333328</v>
      </c>
    </row>
    <row r="24" spans="1:36" ht="14.25" customHeight="1" x14ac:dyDescent="0.2">
      <c r="A24" s="108" t="s">
        <v>20</v>
      </c>
      <c r="B24" s="233" t="s">
        <v>301</v>
      </c>
      <c r="C24" s="239">
        <v>1512.43</v>
      </c>
      <c r="D24" s="240">
        <v>1541.42</v>
      </c>
      <c r="E24" s="224">
        <v>1380.5</v>
      </c>
      <c r="F24" s="224">
        <v>1269</v>
      </c>
      <c r="G24" s="237">
        <v>241.07</v>
      </c>
      <c r="H24" s="237">
        <v>150.25</v>
      </c>
      <c r="I24" s="222">
        <v>0</v>
      </c>
      <c r="J24" s="223">
        <v>0</v>
      </c>
      <c r="K24" s="241">
        <v>1483.93</v>
      </c>
      <c r="L24" s="240">
        <v>1727.5</v>
      </c>
      <c r="M24" s="224">
        <v>1035</v>
      </c>
      <c r="N24" s="224">
        <v>1000.5</v>
      </c>
      <c r="O24" s="237">
        <v>241.07</v>
      </c>
      <c r="P24" s="237">
        <v>23</v>
      </c>
      <c r="Q24" s="223">
        <v>0</v>
      </c>
      <c r="R24" s="222">
        <v>0</v>
      </c>
      <c r="S24" s="225"/>
      <c r="T24" s="231"/>
      <c r="U24" s="231"/>
      <c r="V24" s="231"/>
      <c r="W24" s="243">
        <v>882</v>
      </c>
      <c r="X24" s="226">
        <f t="shared" si="0"/>
        <v>3.7062585034013606</v>
      </c>
      <c r="Y24" s="226">
        <f t="shared" si="1"/>
        <v>2.5731292517006801</v>
      </c>
      <c r="Z24" s="226">
        <f t="shared" si="2"/>
        <v>0.19642857142857142</v>
      </c>
      <c r="AA24" s="226">
        <f t="shared" si="3"/>
        <v>0</v>
      </c>
      <c r="AB24" s="226">
        <f t="shared" si="9"/>
        <v>0</v>
      </c>
      <c r="AC24" s="227">
        <f t="shared" si="10"/>
        <v>0</v>
      </c>
      <c r="AD24" s="228">
        <f t="shared" si="4"/>
        <v>6.4758163265306123</v>
      </c>
      <c r="AF24" s="230">
        <f t="shared" si="5"/>
        <v>0.96473909324208729</v>
      </c>
      <c r="AG24" s="230">
        <f t="shared" si="6"/>
        <v>0.91923216226005067</v>
      </c>
      <c r="AH24" s="230">
        <f t="shared" si="7"/>
        <v>1.0147826086956522</v>
      </c>
      <c r="AI24" s="230">
        <f t="shared" si="8"/>
        <v>0.96666666666666667</v>
      </c>
    </row>
    <row r="25" spans="1:36" ht="14.25" customHeight="1" x14ac:dyDescent="0.2">
      <c r="A25" s="108" t="s">
        <v>21</v>
      </c>
      <c r="B25" s="233" t="s">
        <v>302</v>
      </c>
      <c r="C25" s="239">
        <v>2313.86</v>
      </c>
      <c r="D25" s="240">
        <v>1861.33</v>
      </c>
      <c r="E25" s="224">
        <v>1387.43</v>
      </c>
      <c r="F25" s="224">
        <v>1197.17</v>
      </c>
      <c r="G25" s="237">
        <v>144.63999999999999</v>
      </c>
      <c r="H25" s="237">
        <v>69</v>
      </c>
      <c r="I25" s="222">
        <v>65.569999999999993</v>
      </c>
      <c r="J25" s="223">
        <v>46</v>
      </c>
      <c r="K25" s="240">
        <v>2270.36</v>
      </c>
      <c r="L25" s="240">
        <v>2102.85</v>
      </c>
      <c r="M25" s="224">
        <v>1319</v>
      </c>
      <c r="N25" s="224">
        <v>1250.5</v>
      </c>
      <c r="O25" s="237">
        <v>144.63999999999999</v>
      </c>
      <c r="P25" s="237">
        <v>0</v>
      </c>
      <c r="Q25" s="223">
        <v>63</v>
      </c>
      <c r="R25" s="222">
        <v>34.5</v>
      </c>
      <c r="S25" s="225"/>
      <c r="T25" s="231"/>
      <c r="U25" s="231"/>
      <c r="V25" s="231"/>
      <c r="W25" s="243">
        <v>839</v>
      </c>
      <c r="X25" s="226">
        <f t="shared" si="0"/>
        <v>4.7248867699642432</v>
      </c>
      <c r="Y25" s="226">
        <f t="shared" si="1"/>
        <v>2.9173659117997617</v>
      </c>
      <c r="Z25" s="226">
        <f t="shared" si="2"/>
        <v>8.2240762812872473E-2</v>
      </c>
      <c r="AA25" s="226">
        <f t="shared" si="3"/>
        <v>9.5947556615017873E-2</v>
      </c>
      <c r="AB25" s="226">
        <f t="shared" si="9"/>
        <v>0</v>
      </c>
      <c r="AC25" s="227">
        <f t="shared" si="10"/>
        <v>0</v>
      </c>
      <c r="AD25" s="228">
        <f t="shared" si="4"/>
        <v>7.8204410011918943</v>
      </c>
      <c r="AF25" s="230">
        <f t="shared" si="5"/>
        <v>0.78516575147447631</v>
      </c>
      <c r="AG25" s="230">
        <f t="shared" si="6"/>
        <v>0.85558843771507231</v>
      </c>
      <c r="AH25" s="230">
        <f t="shared" si="7"/>
        <v>0.8707453416149068</v>
      </c>
      <c r="AI25" s="230">
        <f t="shared" si="8"/>
        <v>0.92981186685962369</v>
      </c>
    </row>
    <row r="26" spans="1:36" ht="14.25" customHeight="1" x14ac:dyDescent="0.2">
      <c r="A26" s="108" t="s">
        <v>22</v>
      </c>
      <c r="B26" s="233" t="s">
        <v>301</v>
      </c>
      <c r="C26" s="239">
        <v>1380</v>
      </c>
      <c r="D26" s="240">
        <v>1313.5</v>
      </c>
      <c r="E26" s="224">
        <v>1288</v>
      </c>
      <c r="F26" s="224">
        <v>1140</v>
      </c>
      <c r="G26" s="237">
        <v>0</v>
      </c>
      <c r="H26" s="237">
        <v>0</v>
      </c>
      <c r="I26" s="222">
        <v>0</v>
      </c>
      <c r="J26" s="223">
        <v>0</v>
      </c>
      <c r="K26" s="240">
        <v>1380</v>
      </c>
      <c r="L26" s="240">
        <v>1369.5</v>
      </c>
      <c r="M26" s="224">
        <v>989</v>
      </c>
      <c r="N26" s="224">
        <v>989</v>
      </c>
      <c r="O26" s="237">
        <v>0</v>
      </c>
      <c r="P26" s="237">
        <v>0</v>
      </c>
      <c r="Q26" s="223">
        <v>0</v>
      </c>
      <c r="R26" s="222">
        <v>0</v>
      </c>
      <c r="S26" s="225"/>
      <c r="T26" s="231"/>
      <c r="U26" s="231"/>
      <c r="V26" s="231"/>
      <c r="W26" s="243">
        <v>748</v>
      </c>
      <c r="X26" s="226">
        <f t="shared" si="0"/>
        <v>3.5868983957219251</v>
      </c>
      <c r="Y26" s="226">
        <f t="shared" si="1"/>
        <v>2.8462566844919786</v>
      </c>
      <c r="Z26" s="226">
        <f t="shared" si="2"/>
        <v>0</v>
      </c>
      <c r="AA26" s="226">
        <f t="shared" si="3"/>
        <v>0</v>
      </c>
      <c r="AB26" s="226">
        <f t="shared" si="9"/>
        <v>0</v>
      </c>
      <c r="AC26" s="227">
        <f t="shared" si="10"/>
        <v>0</v>
      </c>
      <c r="AD26" s="228">
        <f t="shared" si="4"/>
        <v>6.4331550802139041</v>
      </c>
      <c r="AF26" s="230">
        <f t="shared" si="5"/>
        <v>0.95181159420289851</v>
      </c>
      <c r="AG26" s="230">
        <f t="shared" si="6"/>
        <v>0.8850931677018633</v>
      </c>
      <c r="AH26" s="230">
        <f t="shared" si="7"/>
        <v>0.99239130434782608</v>
      </c>
      <c r="AI26" s="230">
        <f t="shared" si="8"/>
        <v>1</v>
      </c>
    </row>
    <row r="27" spans="1:36" ht="14.25" customHeight="1" x14ac:dyDescent="0.2">
      <c r="A27" s="108" t="s">
        <v>23</v>
      </c>
      <c r="B27" s="233" t="s">
        <v>301</v>
      </c>
      <c r="C27" s="240">
        <v>1759.5</v>
      </c>
      <c r="D27" s="240">
        <v>1567.33</v>
      </c>
      <c r="E27" s="222">
        <v>609.5</v>
      </c>
      <c r="F27" s="222">
        <v>659.5</v>
      </c>
      <c r="G27" s="237">
        <v>0</v>
      </c>
      <c r="H27" s="237">
        <v>0</v>
      </c>
      <c r="I27" s="222">
        <v>63</v>
      </c>
      <c r="J27" s="223">
        <v>0</v>
      </c>
      <c r="K27" s="240">
        <v>1710.5</v>
      </c>
      <c r="L27" s="240">
        <v>1677</v>
      </c>
      <c r="M27" s="224">
        <v>624.43000000000006</v>
      </c>
      <c r="N27" s="224">
        <v>678.5</v>
      </c>
      <c r="O27" s="237">
        <v>0</v>
      </c>
      <c r="P27" s="237">
        <v>0</v>
      </c>
      <c r="Q27" s="223">
        <v>65.569999999999993</v>
      </c>
      <c r="R27" s="222">
        <v>0</v>
      </c>
      <c r="S27" s="225"/>
      <c r="T27" s="231"/>
      <c r="U27" s="231"/>
      <c r="V27" s="231"/>
      <c r="W27" s="243">
        <v>504</v>
      </c>
      <c r="X27" s="226">
        <f t="shared" si="0"/>
        <v>6.4371626984126982</v>
      </c>
      <c r="Y27" s="226">
        <f t="shared" si="1"/>
        <v>2.6547619047619047</v>
      </c>
      <c r="Z27" s="226">
        <f t="shared" si="2"/>
        <v>0</v>
      </c>
      <c r="AA27" s="226">
        <f t="shared" si="3"/>
        <v>0</v>
      </c>
      <c r="AB27" s="226">
        <f t="shared" si="9"/>
        <v>0</v>
      </c>
      <c r="AC27" s="227">
        <f t="shared" si="10"/>
        <v>0</v>
      </c>
      <c r="AD27" s="228">
        <f t="shared" si="4"/>
        <v>9.0919246031746024</v>
      </c>
      <c r="AF27" s="230">
        <f t="shared" si="5"/>
        <v>0.89078147200909341</v>
      </c>
      <c r="AG27" s="230">
        <f t="shared" si="6"/>
        <v>0.98066914498141267</v>
      </c>
      <c r="AH27" s="230">
        <f t="shared" si="7"/>
        <v>0.98041508330897398</v>
      </c>
      <c r="AI27" s="230">
        <f t="shared" si="8"/>
        <v>0.98333333333333328</v>
      </c>
    </row>
    <row r="28" spans="1:36" ht="14.25" customHeight="1" x14ac:dyDescent="0.2">
      <c r="A28" s="108" t="s">
        <v>25</v>
      </c>
      <c r="B28" s="233" t="s">
        <v>293</v>
      </c>
      <c r="C28" s="239">
        <v>1451</v>
      </c>
      <c r="D28" s="240">
        <v>1116</v>
      </c>
      <c r="E28" s="224">
        <v>1078</v>
      </c>
      <c r="F28" s="224">
        <v>983</v>
      </c>
      <c r="G28" s="237">
        <v>0</v>
      </c>
      <c r="H28" s="237">
        <v>0</v>
      </c>
      <c r="I28" s="222">
        <v>0</v>
      </c>
      <c r="J28" s="223">
        <v>0</v>
      </c>
      <c r="K28" s="240">
        <v>1380</v>
      </c>
      <c r="L28" s="240">
        <v>1196</v>
      </c>
      <c r="M28" s="224">
        <v>690</v>
      </c>
      <c r="N28" s="224">
        <v>862.5</v>
      </c>
      <c r="O28" s="237">
        <v>0</v>
      </c>
      <c r="P28" s="237">
        <v>0</v>
      </c>
      <c r="Q28" s="223">
        <v>0</v>
      </c>
      <c r="R28" s="222">
        <v>0</v>
      </c>
      <c r="S28" s="225"/>
      <c r="T28" s="231"/>
      <c r="U28" s="231"/>
      <c r="V28" s="231"/>
      <c r="W28" s="243">
        <v>716</v>
      </c>
      <c r="X28" s="226">
        <f t="shared" si="0"/>
        <v>3.2290502793296088</v>
      </c>
      <c r="Y28" s="226">
        <f t="shared" si="1"/>
        <v>2.5775139664804469</v>
      </c>
      <c r="Z28" s="226">
        <f t="shared" si="2"/>
        <v>0</v>
      </c>
      <c r="AA28" s="226">
        <f t="shared" si="3"/>
        <v>0</v>
      </c>
      <c r="AB28" s="226">
        <f t="shared" si="9"/>
        <v>0</v>
      </c>
      <c r="AC28" s="227">
        <f t="shared" si="10"/>
        <v>0</v>
      </c>
      <c r="AD28" s="228">
        <f t="shared" si="4"/>
        <v>5.8065642458100557</v>
      </c>
      <c r="AF28" s="230">
        <f t="shared" si="5"/>
        <v>0.76912474155754651</v>
      </c>
      <c r="AG28" s="230">
        <f t="shared" si="6"/>
        <v>0.91187384044526898</v>
      </c>
      <c r="AH28" s="230">
        <f t="shared" si="7"/>
        <v>0.8666666666666667</v>
      </c>
      <c r="AI28" s="230">
        <f t="shared" si="8"/>
        <v>1.25</v>
      </c>
    </row>
    <row r="29" spans="1:36" ht="14.25" customHeight="1" x14ac:dyDescent="0.2">
      <c r="A29" s="108" t="s">
        <v>26</v>
      </c>
      <c r="B29" s="233" t="s">
        <v>303</v>
      </c>
      <c r="C29" s="239">
        <v>1911.29</v>
      </c>
      <c r="D29" s="240">
        <v>1341.5</v>
      </c>
      <c r="E29" s="224">
        <v>609.64</v>
      </c>
      <c r="F29" s="224">
        <v>474</v>
      </c>
      <c r="G29" s="237">
        <v>160.71</v>
      </c>
      <c r="H29" s="237">
        <v>92</v>
      </c>
      <c r="I29" s="222">
        <v>80.36</v>
      </c>
      <c r="J29" s="223">
        <v>34.5</v>
      </c>
      <c r="K29" s="241">
        <v>1909.29</v>
      </c>
      <c r="L29" s="240">
        <v>1713.5</v>
      </c>
      <c r="M29" s="224">
        <v>609.64</v>
      </c>
      <c r="N29" s="224">
        <v>667</v>
      </c>
      <c r="O29" s="237">
        <v>160.71</v>
      </c>
      <c r="P29" s="237">
        <v>11.5</v>
      </c>
      <c r="Q29" s="223">
        <v>80.36</v>
      </c>
      <c r="R29" s="222">
        <v>23</v>
      </c>
      <c r="S29" s="225"/>
      <c r="T29" s="231"/>
      <c r="U29" s="231"/>
      <c r="V29" s="231"/>
      <c r="W29" s="243">
        <v>637</v>
      </c>
      <c r="X29" s="226">
        <f t="shared" si="0"/>
        <v>4.795918367346939</v>
      </c>
      <c r="Y29" s="226">
        <f t="shared" si="1"/>
        <v>1.7912087912087913</v>
      </c>
      <c r="Z29" s="226">
        <f t="shared" si="2"/>
        <v>0.16248037676609106</v>
      </c>
      <c r="AA29" s="226">
        <f t="shared" si="3"/>
        <v>9.026687598116169E-2</v>
      </c>
      <c r="AB29" s="226">
        <f t="shared" si="9"/>
        <v>0</v>
      </c>
      <c r="AC29" s="227">
        <f t="shared" si="10"/>
        <v>0</v>
      </c>
      <c r="AD29" s="228">
        <f t="shared" si="4"/>
        <v>6.8398744113029828</v>
      </c>
      <c r="AF29" s="230">
        <f t="shared" si="5"/>
        <v>0.69184362934362931</v>
      </c>
      <c r="AG29" s="230">
        <f t="shared" si="6"/>
        <v>0.7369565217391304</v>
      </c>
      <c r="AH29" s="230">
        <f t="shared" si="7"/>
        <v>0.83333333333333337</v>
      </c>
      <c r="AI29" s="230">
        <f t="shared" si="8"/>
        <v>1</v>
      </c>
    </row>
    <row r="30" spans="1:36" ht="14.25" customHeight="1" x14ac:dyDescent="0.2">
      <c r="A30" s="108" t="s">
        <v>230</v>
      </c>
      <c r="B30" s="234" t="s">
        <v>338</v>
      </c>
      <c r="C30" s="239">
        <v>7243.93</v>
      </c>
      <c r="D30" s="240">
        <v>6332.28</v>
      </c>
      <c r="E30" s="224">
        <v>2932.25</v>
      </c>
      <c r="F30" s="224">
        <v>2544.6999999999998</v>
      </c>
      <c r="G30" s="237">
        <v>151.07</v>
      </c>
      <c r="H30" s="238">
        <v>64.5</v>
      </c>
      <c r="I30" s="222">
        <v>0</v>
      </c>
      <c r="J30" s="222">
        <v>0</v>
      </c>
      <c r="K30" s="241">
        <v>8098.14</v>
      </c>
      <c r="L30" s="240">
        <v>7124.83</v>
      </c>
      <c r="M30" s="224">
        <v>2415</v>
      </c>
      <c r="N30" s="224">
        <v>2164</v>
      </c>
      <c r="O30" s="238">
        <v>170.36</v>
      </c>
      <c r="P30" s="238">
        <v>0</v>
      </c>
      <c r="Q30" s="223">
        <v>0</v>
      </c>
      <c r="R30" s="222">
        <v>0</v>
      </c>
      <c r="S30" s="225"/>
      <c r="T30" s="231"/>
      <c r="U30" s="231"/>
      <c r="V30" s="231"/>
      <c r="W30" s="243">
        <v>0</v>
      </c>
      <c r="X30" s="226">
        <f t="shared" si="0"/>
        <v>0</v>
      </c>
      <c r="Y30" s="226">
        <f t="shared" si="1"/>
        <v>0</v>
      </c>
      <c r="Z30" s="226">
        <f t="shared" si="2"/>
        <v>0</v>
      </c>
      <c r="AA30" s="226">
        <f t="shared" si="3"/>
        <v>0</v>
      </c>
      <c r="AB30" s="226">
        <f t="shared" si="9"/>
        <v>0</v>
      </c>
      <c r="AC30" s="227">
        <f t="shared" si="10"/>
        <v>0</v>
      </c>
      <c r="AD30" s="228">
        <f t="shared" si="4"/>
        <v>0</v>
      </c>
      <c r="AF30" s="230">
        <f t="shared" si="5"/>
        <v>0.86501419878296137</v>
      </c>
      <c r="AG30" s="230">
        <f t="shared" si="6"/>
        <v>0.86783186972461412</v>
      </c>
      <c r="AH30" s="230">
        <f t="shared" si="7"/>
        <v>0.86168349761141683</v>
      </c>
      <c r="AI30" s="230">
        <f t="shared" si="8"/>
        <v>0.89606625258799166</v>
      </c>
      <c r="AJ30" s="236"/>
    </row>
  </sheetData>
  <mergeCells count="28">
    <mergeCell ref="AF1:AG1"/>
    <mergeCell ref="AH1:AI1"/>
    <mergeCell ref="AG2:AG3"/>
    <mergeCell ref="AH2:AH3"/>
    <mergeCell ref="AI2:AI3"/>
    <mergeCell ref="AF2:AF3"/>
    <mergeCell ref="Q2:R2"/>
    <mergeCell ref="AA2:AA3"/>
    <mergeCell ref="Z2:Z3"/>
    <mergeCell ref="C1:J1"/>
    <mergeCell ref="G2:H2"/>
    <mergeCell ref="I2:J2"/>
    <mergeCell ref="O2:P2"/>
    <mergeCell ref="K1:R1"/>
    <mergeCell ref="C2:D2"/>
    <mergeCell ref="K2:L2"/>
    <mergeCell ref="E2:F2"/>
    <mergeCell ref="M2:N2"/>
    <mergeCell ref="S1:V1"/>
    <mergeCell ref="W1:AD1"/>
    <mergeCell ref="S2:T2"/>
    <mergeCell ref="X2:X3"/>
    <mergeCell ref="Y2:Y3"/>
    <mergeCell ref="AB2:AB3"/>
    <mergeCell ref="AC2:AC3"/>
    <mergeCell ref="AD2:AD3"/>
    <mergeCell ref="U2:V2"/>
    <mergeCell ref="W2:W3"/>
  </mergeCells>
  <conditionalFormatting sqref="T5:V30">
    <cfRule type="expression" dxfId="2" priority="1627">
      <formula>$I$477=1</formula>
    </cfRule>
  </conditionalFormatting>
  <conditionalFormatting sqref="AC4:AD30">
    <cfRule type="expression" dxfId="1" priority="1629">
      <formula>$N$441=1</formula>
    </cfRule>
  </conditionalFormatting>
  <conditionalFormatting sqref="AF4:AI30">
    <cfRule type="cellIs" dxfId="0" priority="1" operator="greaterThan">
      <formula>1</formula>
    </cfRule>
  </conditionalFormatting>
  <dataValidations count="3">
    <dataValidation type="decimal" operator="greaterThanOrEqual" allowBlank="1" showInputMessage="1" showErrorMessage="1" sqref="AC4:AD30 L18:L29 M19:M29 C4:J30 K17:M17 R4:W30 K4:M4 Q4:Q14 Q16:Q30 L5:M15 L16 K5:K16 K18:K28 N4:N29 K30:N30 O4:P30" xr:uid="{00000000-0002-0000-0900-000000000000}">
      <formula1>0</formula1>
    </dataValidation>
    <dataValidation type="list" allowBlank="1" showInputMessage="1" showErrorMessage="1" sqref="B4:B30" xr:uid="{00000000-0002-0000-0900-000001000000}">
      <formula1>Specialties</formula1>
    </dataValidation>
    <dataValidation type="list" errorStyle="warning" operator="greaterThan" allowBlank="1" showInputMessage="1" showErrorMessage="1" errorTitle="This is not in ward data" error="Please check the 'Wards' tab to ensure your ward name isn't already in the Ward reference data._x000a_Please select continue to accept your entered ward name." sqref="A4:A30" xr:uid="{00000000-0002-0000-0900-000002000000}"/>
  </dataValidations>
  <pageMargins left="0" right="0" top="0" bottom="0" header="0.31496062992125984" footer="0.31496062992125984"/>
  <pageSetup paperSize="9" scale="79" orientation="portrait" r:id="rId1"/>
  <colBreaks count="1" manualBreakCount="1">
    <brk id="35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M49"/>
  <sheetViews>
    <sheetView workbookViewId="0"/>
  </sheetViews>
  <sheetFormatPr defaultRowHeight="15" x14ac:dyDescent="0.25"/>
  <cols>
    <col min="1" max="1" width="25.7109375" customWidth="1"/>
  </cols>
  <sheetData>
    <row r="1" spans="1:13" x14ac:dyDescent="0.25">
      <c r="A1" s="181" t="s">
        <v>241</v>
      </c>
      <c r="B1" s="181" t="s">
        <v>242</v>
      </c>
      <c r="C1" s="181" t="s">
        <v>243</v>
      </c>
      <c r="D1" s="181" t="s">
        <v>248</v>
      </c>
      <c r="E1" s="181" t="s">
        <v>249</v>
      </c>
      <c r="F1" s="181" t="s">
        <v>250</v>
      </c>
      <c r="G1" s="181" t="s">
        <v>251</v>
      </c>
      <c r="H1" s="181" t="s">
        <v>252</v>
      </c>
      <c r="I1" s="181" t="s">
        <v>253</v>
      </c>
      <c r="J1" s="181" t="s">
        <v>254</v>
      </c>
      <c r="K1" s="181" t="s">
        <v>255</v>
      </c>
      <c r="L1" s="181" t="s">
        <v>256</v>
      </c>
      <c r="M1" s="181" t="s">
        <v>257</v>
      </c>
    </row>
    <row r="2" spans="1:13" x14ac:dyDescent="0.25">
      <c r="A2" s="178" t="s">
        <v>79</v>
      </c>
      <c r="B2" s="178" t="s">
        <v>244</v>
      </c>
      <c r="C2" s="178" t="s">
        <v>244</v>
      </c>
      <c r="D2" s="178" t="s">
        <v>244</v>
      </c>
      <c r="E2" s="178" t="s">
        <v>244</v>
      </c>
      <c r="F2" s="178" t="s">
        <v>244</v>
      </c>
      <c r="G2" s="178" t="s">
        <v>244</v>
      </c>
      <c r="H2" s="178" t="s">
        <v>244</v>
      </c>
      <c r="I2" s="178" t="s">
        <v>244</v>
      </c>
      <c r="J2" s="178" t="s">
        <v>244</v>
      </c>
      <c r="K2" s="178" t="s">
        <v>244</v>
      </c>
      <c r="L2" s="178" t="s">
        <v>244</v>
      </c>
      <c r="M2" s="178" t="s">
        <v>244</v>
      </c>
    </row>
    <row r="3" spans="1:13" x14ac:dyDescent="0.25">
      <c r="A3" s="179" t="s">
        <v>234</v>
      </c>
      <c r="B3" s="182">
        <v>701</v>
      </c>
      <c r="C3" s="182">
        <v>721</v>
      </c>
      <c r="D3" s="182">
        <v>786</v>
      </c>
      <c r="E3" s="182">
        <v>868</v>
      </c>
      <c r="F3" s="182">
        <v>847</v>
      </c>
      <c r="G3" s="182">
        <v>750</v>
      </c>
      <c r="H3" s="182">
        <v>876</v>
      </c>
      <c r="I3" s="182">
        <v>829</v>
      </c>
      <c r="J3" s="182">
        <v>863</v>
      </c>
      <c r="K3" s="182">
        <v>817</v>
      </c>
      <c r="L3" s="182">
        <v>845</v>
      </c>
      <c r="M3" s="182">
        <v>813</v>
      </c>
    </row>
    <row r="4" spans="1:13" x14ac:dyDescent="0.25">
      <c r="A4" s="179" t="s">
        <v>258</v>
      </c>
      <c r="B4" s="182"/>
      <c r="C4" s="182"/>
      <c r="D4" s="182"/>
      <c r="E4" s="182"/>
      <c r="F4" s="182"/>
      <c r="G4" s="182">
        <v>164</v>
      </c>
      <c r="H4" s="182">
        <v>347</v>
      </c>
      <c r="I4" s="182">
        <v>348</v>
      </c>
      <c r="J4" s="182">
        <v>383</v>
      </c>
      <c r="K4" s="182">
        <v>325</v>
      </c>
      <c r="L4" s="182">
        <v>343</v>
      </c>
      <c r="M4" s="182">
        <v>234</v>
      </c>
    </row>
    <row r="5" spans="1:13" x14ac:dyDescent="0.25">
      <c r="A5" s="179" t="s">
        <v>235</v>
      </c>
      <c r="B5" s="182">
        <v>239</v>
      </c>
      <c r="C5" s="182">
        <v>410</v>
      </c>
      <c r="D5" s="182">
        <v>394</v>
      </c>
      <c r="E5" s="182">
        <v>394</v>
      </c>
      <c r="F5" s="182">
        <v>240</v>
      </c>
      <c r="G5" s="182">
        <v>149</v>
      </c>
      <c r="H5" s="182">
        <v>57</v>
      </c>
      <c r="I5" s="182">
        <v>38</v>
      </c>
      <c r="J5" s="182">
        <v>30</v>
      </c>
      <c r="K5" s="182">
        <v>21</v>
      </c>
      <c r="L5" s="182">
        <v>10</v>
      </c>
      <c r="M5" s="182">
        <v>15</v>
      </c>
    </row>
    <row r="6" spans="1:13" x14ac:dyDescent="0.25">
      <c r="A6" s="179" t="s">
        <v>259</v>
      </c>
      <c r="B6" s="182"/>
      <c r="C6" s="182"/>
      <c r="D6" s="182"/>
      <c r="E6" s="182"/>
      <c r="F6" s="182"/>
      <c r="G6" s="182"/>
      <c r="H6" s="182"/>
      <c r="I6" s="182"/>
      <c r="J6" s="182"/>
      <c r="K6" s="182">
        <v>213</v>
      </c>
      <c r="L6" s="182">
        <v>569</v>
      </c>
      <c r="M6" s="182">
        <v>587</v>
      </c>
    </row>
    <row r="7" spans="1:13" x14ac:dyDescent="0.25">
      <c r="A7" s="179" t="s">
        <v>245</v>
      </c>
      <c r="B7" s="182">
        <v>113</v>
      </c>
      <c r="C7" s="182">
        <v>120</v>
      </c>
      <c r="D7" s="182">
        <v>110</v>
      </c>
      <c r="E7" s="182">
        <v>100</v>
      </c>
      <c r="F7" s="182">
        <v>72</v>
      </c>
      <c r="G7" s="182">
        <v>0</v>
      </c>
      <c r="H7" s="182">
        <v>4</v>
      </c>
      <c r="I7" s="182"/>
      <c r="J7" s="182"/>
      <c r="K7" s="182"/>
      <c r="L7" s="182"/>
      <c r="M7" s="182"/>
    </row>
    <row r="8" spans="1:13" x14ac:dyDescent="0.25">
      <c r="A8" s="179" t="s">
        <v>246</v>
      </c>
      <c r="B8" s="182">
        <v>191</v>
      </c>
      <c r="C8" s="182">
        <v>209</v>
      </c>
      <c r="D8" s="182">
        <v>174</v>
      </c>
      <c r="E8" s="182">
        <v>189</v>
      </c>
      <c r="F8" s="182">
        <v>210</v>
      </c>
      <c r="G8" s="182">
        <v>164</v>
      </c>
      <c r="H8" s="182">
        <v>192</v>
      </c>
      <c r="I8" s="182">
        <v>181</v>
      </c>
      <c r="J8" s="182">
        <v>189</v>
      </c>
      <c r="K8" s="182">
        <v>187</v>
      </c>
      <c r="L8" s="182">
        <v>216</v>
      </c>
      <c r="M8" s="182">
        <v>176</v>
      </c>
    </row>
    <row r="9" spans="1:13" x14ac:dyDescent="0.25">
      <c r="A9" s="179" t="s">
        <v>150</v>
      </c>
      <c r="B9" s="182">
        <v>572</v>
      </c>
      <c r="C9" s="182">
        <v>551</v>
      </c>
      <c r="D9" s="182">
        <v>510</v>
      </c>
      <c r="E9" s="182">
        <v>504</v>
      </c>
      <c r="F9" s="182">
        <v>542</v>
      </c>
      <c r="G9" s="182">
        <v>518</v>
      </c>
      <c r="H9" s="182">
        <v>530</v>
      </c>
      <c r="I9" s="182">
        <v>507</v>
      </c>
      <c r="J9" s="182">
        <v>435</v>
      </c>
      <c r="K9" s="182">
        <v>460</v>
      </c>
      <c r="L9" s="182">
        <v>482</v>
      </c>
      <c r="M9" s="182">
        <v>363</v>
      </c>
    </row>
    <row r="10" spans="1:13" x14ac:dyDescent="0.25">
      <c r="A10" s="179" t="s">
        <v>80</v>
      </c>
      <c r="B10" s="182">
        <v>1035</v>
      </c>
      <c r="C10" s="182">
        <v>1081</v>
      </c>
      <c r="D10" s="182">
        <v>1041</v>
      </c>
      <c r="E10" s="182">
        <v>1011</v>
      </c>
      <c r="F10" s="182">
        <v>1030</v>
      </c>
      <c r="G10" s="182">
        <v>939</v>
      </c>
      <c r="H10" s="182">
        <v>1007</v>
      </c>
      <c r="I10" s="182">
        <v>1053</v>
      </c>
      <c r="J10" s="182">
        <v>1086</v>
      </c>
      <c r="K10" s="182">
        <v>1056</v>
      </c>
      <c r="L10" s="182">
        <v>1066</v>
      </c>
      <c r="M10" s="182">
        <v>1044</v>
      </c>
    </row>
    <row r="11" spans="1:13" x14ac:dyDescent="0.25">
      <c r="A11" s="179" t="s">
        <v>236</v>
      </c>
      <c r="B11" s="182">
        <v>22</v>
      </c>
      <c r="C11" s="182">
        <v>112</v>
      </c>
      <c r="D11" s="182">
        <v>35</v>
      </c>
      <c r="E11" s="182">
        <v>37</v>
      </c>
      <c r="F11" s="182">
        <v>18</v>
      </c>
      <c r="G11" s="182"/>
      <c r="H11" s="182">
        <v>1</v>
      </c>
      <c r="I11" s="182"/>
      <c r="J11" s="182"/>
      <c r="K11" s="182"/>
      <c r="L11" s="182"/>
      <c r="M11" s="182"/>
    </row>
    <row r="12" spans="1:13" x14ac:dyDescent="0.25">
      <c r="A12" s="179" t="s">
        <v>81</v>
      </c>
      <c r="B12" s="182">
        <v>217</v>
      </c>
      <c r="C12" s="182">
        <v>228</v>
      </c>
      <c r="D12" s="182">
        <v>226</v>
      </c>
      <c r="E12" s="182">
        <v>218</v>
      </c>
      <c r="F12" s="182">
        <v>250</v>
      </c>
      <c r="G12" s="182">
        <v>214</v>
      </c>
      <c r="H12" s="182">
        <v>236</v>
      </c>
      <c r="I12" s="182">
        <v>216</v>
      </c>
      <c r="J12" s="182">
        <v>231</v>
      </c>
      <c r="K12" s="182">
        <v>209</v>
      </c>
      <c r="L12" s="182">
        <v>223</v>
      </c>
      <c r="M12" s="182">
        <v>208</v>
      </c>
    </row>
    <row r="13" spans="1:13" x14ac:dyDescent="0.25">
      <c r="A13" s="179" t="s">
        <v>82</v>
      </c>
      <c r="B13" s="182">
        <v>615</v>
      </c>
      <c r="C13" s="182">
        <v>622</v>
      </c>
      <c r="D13" s="182">
        <v>608</v>
      </c>
      <c r="E13" s="182">
        <v>620</v>
      </c>
      <c r="F13" s="182">
        <v>621</v>
      </c>
      <c r="G13" s="182">
        <v>573</v>
      </c>
      <c r="H13" s="182">
        <v>644</v>
      </c>
      <c r="I13" s="182">
        <v>606</v>
      </c>
      <c r="J13" s="182">
        <v>594</v>
      </c>
      <c r="K13" s="182">
        <v>595</v>
      </c>
      <c r="L13" s="182">
        <v>594</v>
      </c>
      <c r="M13" s="182">
        <v>497</v>
      </c>
    </row>
    <row r="14" spans="1:13" x14ac:dyDescent="0.25">
      <c r="A14" s="179" t="s">
        <v>83</v>
      </c>
      <c r="B14" s="182">
        <v>567</v>
      </c>
      <c r="C14" s="182">
        <v>646</v>
      </c>
      <c r="D14" s="182">
        <v>651</v>
      </c>
      <c r="E14" s="182">
        <v>648</v>
      </c>
      <c r="F14" s="182">
        <v>636</v>
      </c>
      <c r="G14" s="182">
        <v>523</v>
      </c>
      <c r="H14" s="182">
        <v>557</v>
      </c>
      <c r="I14" s="182">
        <v>543</v>
      </c>
      <c r="J14" s="182">
        <v>675</v>
      </c>
      <c r="K14" s="182">
        <v>627</v>
      </c>
      <c r="L14" s="182">
        <v>598</v>
      </c>
      <c r="M14" s="182">
        <v>587</v>
      </c>
    </row>
    <row r="15" spans="1:13" x14ac:dyDescent="0.25">
      <c r="A15" s="179" t="s">
        <v>237</v>
      </c>
      <c r="B15" s="182">
        <v>441</v>
      </c>
      <c r="C15" s="182">
        <v>429</v>
      </c>
      <c r="D15" s="182">
        <v>510</v>
      </c>
      <c r="E15" s="182">
        <v>632</v>
      </c>
      <c r="F15" s="182">
        <v>408</v>
      </c>
      <c r="G15" s="182">
        <v>410</v>
      </c>
      <c r="H15" s="182">
        <v>470</v>
      </c>
      <c r="I15" s="182">
        <v>389</v>
      </c>
      <c r="J15" s="182">
        <v>457</v>
      </c>
      <c r="K15" s="182">
        <v>331</v>
      </c>
      <c r="L15" s="182">
        <v>350</v>
      </c>
      <c r="M15" s="182">
        <v>299</v>
      </c>
    </row>
    <row r="16" spans="1:13" x14ac:dyDescent="0.25">
      <c r="A16" s="179" t="s">
        <v>85</v>
      </c>
      <c r="B16" s="182">
        <v>765</v>
      </c>
      <c r="C16" s="182">
        <v>790</v>
      </c>
      <c r="D16" s="182">
        <v>759</v>
      </c>
      <c r="E16" s="182">
        <v>775</v>
      </c>
      <c r="F16" s="182">
        <v>793</v>
      </c>
      <c r="G16" s="182">
        <v>662</v>
      </c>
      <c r="H16" s="182">
        <v>777</v>
      </c>
      <c r="I16" s="182">
        <v>748</v>
      </c>
      <c r="J16" s="182">
        <v>799</v>
      </c>
      <c r="K16" s="182">
        <v>770</v>
      </c>
      <c r="L16" s="182">
        <v>794</v>
      </c>
      <c r="M16" s="182">
        <v>793</v>
      </c>
    </row>
    <row r="17" spans="1:13" x14ac:dyDescent="0.25">
      <c r="A17" s="179" t="s">
        <v>260</v>
      </c>
      <c r="B17" s="182"/>
      <c r="C17" s="182"/>
      <c r="D17" s="182"/>
      <c r="E17" s="182"/>
      <c r="F17" s="182"/>
      <c r="G17" s="182"/>
      <c r="H17" s="182"/>
      <c r="I17" s="182"/>
      <c r="J17" s="182"/>
      <c r="K17" s="182">
        <v>0</v>
      </c>
      <c r="L17" s="182">
        <v>1</v>
      </c>
      <c r="M17" s="182">
        <v>0</v>
      </c>
    </row>
    <row r="18" spans="1:13" x14ac:dyDescent="0.25">
      <c r="A18" s="179" t="s">
        <v>261</v>
      </c>
      <c r="B18" s="182">
        <v>234</v>
      </c>
      <c r="C18" s="182">
        <v>240</v>
      </c>
      <c r="D18" s="182">
        <v>185</v>
      </c>
      <c r="E18" s="182">
        <v>243</v>
      </c>
      <c r="F18" s="182">
        <v>226</v>
      </c>
      <c r="G18" s="182">
        <v>206</v>
      </c>
      <c r="H18" s="182">
        <v>261</v>
      </c>
      <c r="I18" s="182">
        <v>195</v>
      </c>
      <c r="J18" s="182">
        <v>214</v>
      </c>
      <c r="K18" s="182">
        <v>234</v>
      </c>
      <c r="L18" s="182">
        <v>209</v>
      </c>
      <c r="M18" s="182">
        <v>166</v>
      </c>
    </row>
    <row r="19" spans="1:13" x14ac:dyDescent="0.25">
      <c r="A19" s="179" t="s">
        <v>262</v>
      </c>
      <c r="B19" s="182">
        <v>149</v>
      </c>
      <c r="C19" s="182">
        <v>182</v>
      </c>
      <c r="D19" s="182">
        <v>159</v>
      </c>
      <c r="E19" s="182">
        <v>185</v>
      </c>
      <c r="F19" s="182">
        <v>172</v>
      </c>
      <c r="G19" s="182">
        <v>164</v>
      </c>
      <c r="H19" s="182">
        <v>188</v>
      </c>
      <c r="I19" s="182">
        <v>167</v>
      </c>
      <c r="J19" s="182">
        <v>147</v>
      </c>
      <c r="K19" s="182">
        <v>176</v>
      </c>
      <c r="L19" s="182">
        <v>156</v>
      </c>
      <c r="M19" s="182">
        <v>172</v>
      </c>
    </row>
    <row r="20" spans="1:13" x14ac:dyDescent="0.25">
      <c r="A20" s="179" t="s">
        <v>86</v>
      </c>
      <c r="B20" s="182"/>
      <c r="C20" s="182">
        <v>0</v>
      </c>
      <c r="D20" s="182">
        <v>0</v>
      </c>
      <c r="E20" s="182">
        <v>0</v>
      </c>
      <c r="F20" s="182">
        <v>0</v>
      </c>
      <c r="G20" s="182">
        <v>0</v>
      </c>
      <c r="H20" s="182">
        <v>0</v>
      </c>
      <c r="I20" s="182">
        <v>0</v>
      </c>
      <c r="J20" s="182">
        <v>12</v>
      </c>
      <c r="K20" s="182">
        <v>0</v>
      </c>
      <c r="L20" s="182">
        <v>0</v>
      </c>
      <c r="M20" s="182">
        <v>0</v>
      </c>
    </row>
    <row r="21" spans="1:13" x14ac:dyDescent="0.25">
      <c r="A21" s="179" t="s">
        <v>238</v>
      </c>
      <c r="B21" s="182">
        <v>637</v>
      </c>
      <c r="C21" s="182">
        <v>573</v>
      </c>
      <c r="D21" s="182">
        <v>588</v>
      </c>
      <c r="E21" s="182">
        <v>618</v>
      </c>
      <c r="F21" s="182">
        <v>767</v>
      </c>
      <c r="G21" s="182">
        <v>644</v>
      </c>
      <c r="H21" s="182">
        <v>577</v>
      </c>
      <c r="I21" s="182">
        <v>580</v>
      </c>
      <c r="J21" s="182">
        <v>721</v>
      </c>
      <c r="K21" s="182">
        <v>706</v>
      </c>
      <c r="L21" s="182">
        <v>733</v>
      </c>
      <c r="M21" s="182">
        <v>710</v>
      </c>
    </row>
    <row r="22" spans="1:13" x14ac:dyDescent="0.25">
      <c r="A22" s="179" t="s">
        <v>88</v>
      </c>
      <c r="B22" s="182">
        <v>649</v>
      </c>
      <c r="C22" s="182">
        <v>607</v>
      </c>
      <c r="D22" s="182">
        <v>577</v>
      </c>
      <c r="E22" s="182">
        <v>551</v>
      </c>
      <c r="F22" s="182">
        <v>723</v>
      </c>
      <c r="G22" s="182">
        <v>661</v>
      </c>
      <c r="H22" s="182">
        <v>588</v>
      </c>
      <c r="I22" s="182">
        <v>570</v>
      </c>
      <c r="J22" s="182">
        <v>722</v>
      </c>
      <c r="K22" s="182">
        <v>710</v>
      </c>
      <c r="L22" s="182">
        <v>720</v>
      </c>
      <c r="M22" s="182">
        <v>722</v>
      </c>
    </row>
    <row r="23" spans="1:13" x14ac:dyDescent="0.25">
      <c r="A23" s="179" t="s">
        <v>89</v>
      </c>
      <c r="B23" s="182">
        <v>501</v>
      </c>
      <c r="C23" s="182">
        <v>516</v>
      </c>
      <c r="D23" s="182">
        <v>495</v>
      </c>
      <c r="E23" s="182">
        <v>508</v>
      </c>
      <c r="F23" s="182">
        <v>517</v>
      </c>
      <c r="G23" s="182">
        <v>469</v>
      </c>
      <c r="H23" s="182">
        <v>520</v>
      </c>
      <c r="I23" s="182">
        <v>505</v>
      </c>
      <c r="J23" s="182">
        <v>495</v>
      </c>
      <c r="K23" s="182">
        <v>483</v>
      </c>
      <c r="L23" s="182">
        <v>509</v>
      </c>
      <c r="M23" s="182">
        <v>507</v>
      </c>
    </row>
    <row r="24" spans="1:13" x14ac:dyDescent="0.25">
      <c r="A24" s="179" t="s">
        <v>102</v>
      </c>
      <c r="B24" s="182">
        <v>282</v>
      </c>
      <c r="C24" s="182">
        <v>307</v>
      </c>
      <c r="D24" s="182">
        <v>283</v>
      </c>
      <c r="E24" s="182">
        <v>307</v>
      </c>
      <c r="F24" s="182">
        <v>287</v>
      </c>
      <c r="G24" s="182">
        <v>286</v>
      </c>
      <c r="H24" s="182">
        <v>304</v>
      </c>
      <c r="I24" s="182">
        <v>259</v>
      </c>
      <c r="J24" s="182">
        <v>293</v>
      </c>
      <c r="K24" s="182">
        <v>299</v>
      </c>
      <c r="L24" s="182">
        <v>269</v>
      </c>
      <c r="M24" s="182">
        <v>247</v>
      </c>
    </row>
    <row r="25" spans="1:13" x14ac:dyDescent="0.25">
      <c r="A25" s="179" t="s">
        <v>27</v>
      </c>
      <c r="B25" s="182">
        <v>743</v>
      </c>
      <c r="C25" s="182">
        <v>727</v>
      </c>
      <c r="D25" s="182">
        <v>738</v>
      </c>
      <c r="E25" s="182">
        <v>693</v>
      </c>
      <c r="F25" s="182">
        <v>775</v>
      </c>
      <c r="G25" s="182">
        <v>703</v>
      </c>
      <c r="H25" s="182">
        <v>778</v>
      </c>
      <c r="I25" s="182">
        <v>751</v>
      </c>
      <c r="J25" s="182">
        <v>714</v>
      </c>
      <c r="K25" s="182">
        <v>710</v>
      </c>
      <c r="L25" s="182">
        <v>759</v>
      </c>
      <c r="M25" s="182">
        <v>799</v>
      </c>
    </row>
    <row r="26" spans="1:13" x14ac:dyDescent="0.25">
      <c r="A26" s="179" t="s">
        <v>90</v>
      </c>
      <c r="B26" s="182">
        <v>669</v>
      </c>
      <c r="C26" s="182">
        <v>718</v>
      </c>
      <c r="D26" s="182">
        <v>626</v>
      </c>
      <c r="E26" s="182">
        <v>682</v>
      </c>
      <c r="F26" s="182">
        <v>647</v>
      </c>
      <c r="G26" s="182">
        <v>603</v>
      </c>
      <c r="H26" s="182">
        <v>693</v>
      </c>
      <c r="I26" s="182">
        <v>677</v>
      </c>
      <c r="J26" s="182">
        <v>676</v>
      </c>
      <c r="K26" s="182">
        <v>631</v>
      </c>
      <c r="L26" s="182">
        <v>609</v>
      </c>
      <c r="M26" s="182">
        <v>577</v>
      </c>
    </row>
    <row r="27" spans="1:13" x14ac:dyDescent="0.25">
      <c r="A27" s="179" t="s">
        <v>151</v>
      </c>
      <c r="B27" s="182">
        <v>801</v>
      </c>
      <c r="C27" s="182">
        <v>806</v>
      </c>
      <c r="D27" s="182">
        <v>790</v>
      </c>
      <c r="E27" s="182">
        <v>782</v>
      </c>
      <c r="F27" s="182">
        <v>815</v>
      </c>
      <c r="G27" s="182">
        <v>653</v>
      </c>
      <c r="H27" s="182">
        <v>781</v>
      </c>
      <c r="I27" s="182">
        <v>763</v>
      </c>
      <c r="J27" s="182">
        <v>348</v>
      </c>
      <c r="K27" s="182">
        <v>745</v>
      </c>
      <c r="L27" s="182">
        <v>555</v>
      </c>
      <c r="M27" s="182">
        <v>582</v>
      </c>
    </row>
    <row r="28" spans="1:13" x14ac:dyDescent="0.25">
      <c r="A28" s="179" t="s">
        <v>92</v>
      </c>
      <c r="B28" s="182">
        <v>522</v>
      </c>
      <c r="C28" s="182">
        <v>559</v>
      </c>
      <c r="D28" s="182">
        <v>512</v>
      </c>
      <c r="E28" s="182">
        <v>501</v>
      </c>
      <c r="F28" s="182">
        <v>528</v>
      </c>
      <c r="G28" s="182">
        <v>473</v>
      </c>
      <c r="H28" s="182">
        <v>538</v>
      </c>
      <c r="I28" s="182">
        <v>536</v>
      </c>
      <c r="J28" s="182">
        <v>539</v>
      </c>
      <c r="K28" s="182">
        <v>513</v>
      </c>
      <c r="L28" s="182">
        <v>525</v>
      </c>
      <c r="M28" s="182">
        <v>497</v>
      </c>
    </row>
    <row r="29" spans="1:13" x14ac:dyDescent="0.25">
      <c r="A29" s="179" t="s">
        <v>239</v>
      </c>
      <c r="B29" s="182">
        <v>217</v>
      </c>
      <c r="C29" s="182">
        <v>241</v>
      </c>
      <c r="D29" s="182">
        <v>238</v>
      </c>
      <c r="E29" s="182">
        <v>229</v>
      </c>
      <c r="F29" s="182">
        <v>245</v>
      </c>
      <c r="G29" s="182">
        <v>206</v>
      </c>
      <c r="H29" s="182">
        <v>243</v>
      </c>
      <c r="I29" s="182">
        <v>222</v>
      </c>
      <c r="J29" s="182">
        <v>199</v>
      </c>
      <c r="K29" s="182">
        <v>83</v>
      </c>
      <c r="L29" s="182"/>
      <c r="M29" s="182"/>
    </row>
    <row r="30" spans="1:13" x14ac:dyDescent="0.25">
      <c r="A30" s="179" t="s">
        <v>152</v>
      </c>
      <c r="B30" s="182">
        <v>582</v>
      </c>
      <c r="C30" s="182">
        <v>591</v>
      </c>
      <c r="D30" s="182">
        <v>561</v>
      </c>
      <c r="E30" s="182">
        <v>573</v>
      </c>
      <c r="F30" s="182">
        <v>572</v>
      </c>
      <c r="G30" s="182">
        <v>543</v>
      </c>
      <c r="H30" s="182">
        <v>588</v>
      </c>
      <c r="I30" s="182">
        <v>564</v>
      </c>
      <c r="J30" s="182">
        <v>578</v>
      </c>
      <c r="K30" s="182">
        <v>550</v>
      </c>
      <c r="L30" s="182">
        <v>550</v>
      </c>
      <c r="M30" s="182">
        <v>502</v>
      </c>
    </row>
    <row r="31" spans="1:13" x14ac:dyDescent="0.25">
      <c r="A31" s="179" t="s">
        <v>263</v>
      </c>
      <c r="B31" s="182">
        <v>50</v>
      </c>
      <c r="C31" s="182"/>
      <c r="D31" s="182"/>
      <c r="E31" s="182"/>
      <c r="F31" s="182"/>
      <c r="G31" s="182"/>
      <c r="H31" s="182"/>
      <c r="I31" s="182"/>
      <c r="J31" s="182"/>
      <c r="K31" s="182"/>
      <c r="L31" s="182"/>
      <c r="M31" s="182"/>
    </row>
    <row r="32" spans="1:13" x14ac:dyDescent="0.25">
      <c r="A32" s="179" t="s">
        <v>264</v>
      </c>
      <c r="B32" s="182">
        <v>148</v>
      </c>
      <c r="C32" s="182">
        <v>208</v>
      </c>
      <c r="D32" s="182">
        <v>182</v>
      </c>
      <c r="E32" s="182">
        <v>206</v>
      </c>
      <c r="F32" s="182">
        <v>200</v>
      </c>
      <c r="G32" s="182">
        <v>175</v>
      </c>
      <c r="H32" s="182">
        <v>209</v>
      </c>
      <c r="I32" s="182">
        <v>178</v>
      </c>
      <c r="J32" s="182">
        <v>172</v>
      </c>
      <c r="K32" s="182">
        <v>168</v>
      </c>
      <c r="L32" s="182">
        <v>177</v>
      </c>
      <c r="M32" s="182">
        <v>194</v>
      </c>
    </row>
    <row r="33" spans="1:13" x14ac:dyDescent="0.25">
      <c r="A33" s="179" t="s">
        <v>94</v>
      </c>
      <c r="B33" s="182">
        <v>804</v>
      </c>
      <c r="C33" s="182">
        <v>803</v>
      </c>
      <c r="D33" s="182">
        <v>803</v>
      </c>
      <c r="E33" s="182">
        <v>789</v>
      </c>
      <c r="F33" s="182">
        <v>843</v>
      </c>
      <c r="G33" s="182">
        <v>792</v>
      </c>
      <c r="H33" s="182">
        <v>833</v>
      </c>
      <c r="I33" s="182">
        <v>786</v>
      </c>
      <c r="J33" s="182">
        <v>828</v>
      </c>
      <c r="K33" s="182">
        <v>816</v>
      </c>
      <c r="L33" s="182">
        <v>826</v>
      </c>
      <c r="M33" s="182">
        <v>820</v>
      </c>
    </row>
    <row r="34" spans="1:13" x14ac:dyDescent="0.25">
      <c r="A34" s="179" t="s">
        <v>265</v>
      </c>
      <c r="B34" s="182"/>
      <c r="C34" s="182"/>
      <c r="D34" s="182"/>
      <c r="E34" s="182"/>
      <c r="F34" s="182"/>
      <c r="G34" s="182"/>
      <c r="H34" s="182"/>
      <c r="I34" s="182"/>
      <c r="J34" s="182"/>
      <c r="K34" s="182">
        <v>154</v>
      </c>
      <c r="L34" s="182">
        <v>162</v>
      </c>
      <c r="M34" s="182">
        <v>197</v>
      </c>
    </row>
    <row r="35" spans="1:13" x14ac:dyDescent="0.25">
      <c r="A35" s="179" t="s">
        <v>95</v>
      </c>
      <c r="B35" s="182">
        <v>320</v>
      </c>
      <c r="C35" s="182">
        <v>533</v>
      </c>
      <c r="D35" s="182">
        <v>358</v>
      </c>
      <c r="E35" s="182">
        <v>407</v>
      </c>
      <c r="F35" s="182">
        <v>574</v>
      </c>
      <c r="G35" s="182">
        <v>513</v>
      </c>
      <c r="H35" s="182">
        <v>408</v>
      </c>
      <c r="I35" s="182">
        <v>206</v>
      </c>
      <c r="J35" s="182">
        <v>535</v>
      </c>
      <c r="K35" s="182">
        <v>0</v>
      </c>
      <c r="L35" s="182"/>
      <c r="M35" s="182"/>
    </row>
    <row r="36" spans="1:13" x14ac:dyDescent="0.25">
      <c r="A36" s="179" t="s">
        <v>137</v>
      </c>
      <c r="B36" s="182">
        <v>773</v>
      </c>
      <c r="C36" s="182">
        <v>765</v>
      </c>
      <c r="D36" s="182">
        <v>587</v>
      </c>
      <c r="E36" s="182">
        <v>627</v>
      </c>
      <c r="F36" s="182">
        <v>749</v>
      </c>
      <c r="G36" s="182">
        <v>707</v>
      </c>
      <c r="H36" s="182">
        <v>836</v>
      </c>
      <c r="I36" s="182">
        <v>822</v>
      </c>
      <c r="J36" s="182">
        <v>851</v>
      </c>
      <c r="K36" s="182">
        <v>816</v>
      </c>
      <c r="L36" s="182">
        <v>835</v>
      </c>
      <c r="M36" s="182">
        <v>834</v>
      </c>
    </row>
    <row r="37" spans="1:13" x14ac:dyDescent="0.25">
      <c r="A37" s="179" t="s">
        <v>266</v>
      </c>
      <c r="B37" s="182">
        <v>0</v>
      </c>
      <c r="C37" s="182"/>
      <c r="D37" s="182"/>
      <c r="E37" s="182"/>
      <c r="F37" s="182"/>
      <c r="G37" s="182"/>
      <c r="H37" s="182"/>
      <c r="I37" s="182"/>
      <c r="J37" s="182"/>
      <c r="K37" s="182"/>
      <c r="L37" s="182"/>
      <c r="M37" s="182"/>
    </row>
    <row r="38" spans="1:13" x14ac:dyDescent="0.25">
      <c r="A38" s="179" t="s">
        <v>45</v>
      </c>
      <c r="B38" s="182">
        <v>878</v>
      </c>
      <c r="C38" s="182">
        <v>890</v>
      </c>
      <c r="D38" s="182">
        <v>858</v>
      </c>
      <c r="E38" s="182">
        <v>871</v>
      </c>
      <c r="F38" s="182">
        <v>907</v>
      </c>
      <c r="G38" s="182">
        <v>814</v>
      </c>
      <c r="H38" s="182">
        <v>898</v>
      </c>
      <c r="I38" s="182">
        <v>872</v>
      </c>
      <c r="J38" s="182">
        <v>879</v>
      </c>
      <c r="K38" s="182">
        <v>853</v>
      </c>
      <c r="L38" s="182">
        <v>864</v>
      </c>
      <c r="M38" s="182">
        <v>841</v>
      </c>
    </row>
    <row r="39" spans="1:13" x14ac:dyDescent="0.25">
      <c r="A39" s="179" t="s">
        <v>96</v>
      </c>
      <c r="B39" s="182">
        <v>891</v>
      </c>
      <c r="C39" s="182">
        <v>941</v>
      </c>
      <c r="D39" s="182">
        <v>866</v>
      </c>
      <c r="E39" s="182">
        <v>905</v>
      </c>
      <c r="F39" s="182">
        <v>910</v>
      </c>
      <c r="G39" s="182">
        <v>822</v>
      </c>
      <c r="H39" s="182">
        <v>874</v>
      </c>
      <c r="I39" s="182">
        <v>865</v>
      </c>
      <c r="J39" s="182">
        <v>862</v>
      </c>
      <c r="K39" s="182">
        <v>882</v>
      </c>
      <c r="L39" s="182">
        <v>860</v>
      </c>
      <c r="M39" s="182">
        <v>858</v>
      </c>
    </row>
    <row r="40" spans="1:13" x14ac:dyDescent="0.25">
      <c r="A40" s="179" t="s">
        <v>97</v>
      </c>
      <c r="B40" s="182">
        <v>482</v>
      </c>
      <c r="C40" s="182">
        <v>522</v>
      </c>
      <c r="D40" s="182">
        <v>579</v>
      </c>
      <c r="E40" s="182">
        <v>681</v>
      </c>
      <c r="F40" s="182">
        <v>728</v>
      </c>
      <c r="G40" s="182">
        <v>593</v>
      </c>
      <c r="H40" s="182">
        <v>685</v>
      </c>
      <c r="I40" s="182">
        <v>669</v>
      </c>
      <c r="J40" s="182">
        <v>704</v>
      </c>
      <c r="K40" s="182">
        <v>674</v>
      </c>
      <c r="L40" s="182">
        <v>674</v>
      </c>
      <c r="M40" s="182">
        <v>681</v>
      </c>
    </row>
    <row r="41" spans="1:13" x14ac:dyDescent="0.25">
      <c r="A41" s="179" t="s">
        <v>240</v>
      </c>
      <c r="B41" s="182">
        <v>581</v>
      </c>
      <c r="C41" s="182">
        <v>647</v>
      </c>
      <c r="D41" s="182">
        <v>560</v>
      </c>
      <c r="E41" s="182">
        <v>351</v>
      </c>
      <c r="F41" s="182">
        <v>251</v>
      </c>
      <c r="G41" s="182">
        <v>232</v>
      </c>
      <c r="H41" s="182">
        <v>225</v>
      </c>
      <c r="I41" s="182">
        <v>246</v>
      </c>
      <c r="J41" s="182">
        <v>191</v>
      </c>
      <c r="K41" s="182">
        <v>1</v>
      </c>
      <c r="L41" s="182"/>
      <c r="M41" s="182"/>
    </row>
    <row r="42" spans="1:13" x14ac:dyDescent="0.25">
      <c r="A42" s="179" t="s">
        <v>267</v>
      </c>
      <c r="B42" s="182">
        <v>12</v>
      </c>
      <c r="C42" s="182">
        <v>0</v>
      </c>
      <c r="D42" s="182">
        <v>0</v>
      </c>
      <c r="E42" s="182">
        <v>0</v>
      </c>
      <c r="F42" s="182">
        <v>0</v>
      </c>
      <c r="G42" s="182"/>
      <c r="H42" s="182"/>
      <c r="I42" s="182"/>
      <c r="J42" s="182"/>
      <c r="K42" s="182"/>
      <c r="L42" s="182"/>
      <c r="M42" s="182"/>
    </row>
    <row r="43" spans="1:13" x14ac:dyDescent="0.25">
      <c r="A43" s="179" t="s">
        <v>247</v>
      </c>
      <c r="B43" s="182"/>
      <c r="C43" s="182"/>
      <c r="D43" s="182">
        <v>0</v>
      </c>
      <c r="E43" s="182">
        <v>0</v>
      </c>
      <c r="F43" s="182">
        <v>0</v>
      </c>
      <c r="G43" s="182"/>
      <c r="H43" s="182">
        <v>0</v>
      </c>
      <c r="I43" s="182">
        <v>0</v>
      </c>
      <c r="J43" s="182">
        <v>0</v>
      </c>
      <c r="K43" s="182"/>
      <c r="L43" s="182"/>
      <c r="M43" s="182"/>
    </row>
    <row r="44" spans="1:13" x14ac:dyDescent="0.25">
      <c r="A44" s="179" t="s">
        <v>46</v>
      </c>
      <c r="B44" s="182">
        <v>671</v>
      </c>
      <c r="C44" s="182">
        <v>719</v>
      </c>
      <c r="D44" s="182">
        <v>672</v>
      </c>
      <c r="E44" s="182">
        <v>699</v>
      </c>
      <c r="F44" s="182">
        <v>688</v>
      </c>
      <c r="G44" s="182">
        <v>576</v>
      </c>
      <c r="H44" s="182">
        <v>666</v>
      </c>
      <c r="I44" s="182">
        <v>691</v>
      </c>
      <c r="J44" s="182">
        <v>732</v>
      </c>
      <c r="K44" s="182">
        <v>706</v>
      </c>
      <c r="L44" s="182">
        <v>733</v>
      </c>
      <c r="M44" s="182">
        <v>725</v>
      </c>
    </row>
    <row r="45" spans="1:13" x14ac:dyDescent="0.25">
      <c r="A45" s="179" t="s">
        <v>101</v>
      </c>
      <c r="B45" s="182">
        <v>468</v>
      </c>
      <c r="C45" s="182">
        <v>462</v>
      </c>
      <c r="D45" s="182">
        <v>467</v>
      </c>
      <c r="E45" s="182">
        <v>477</v>
      </c>
      <c r="F45" s="182">
        <v>467</v>
      </c>
      <c r="G45" s="182">
        <v>441</v>
      </c>
      <c r="H45" s="182">
        <v>490</v>
      </c>
      <c r="I45" s="182">
        <v>471</v>
      </c>
      <c r="J45" s="182">
        <v>469</v>
      </c>
      <c r="K45" s="182">
        <v>452</v>
      </c>
      <c r="L45" s="182">
        <v>473</v>
      </c>
      <c r="M45" s="182">
        <v>450</v>
      </c>
    </row>
    <row r="46" spans="1:13" x14ac:dyDescent="0.25">
      <c r="A46" s="179" t="s">
        <v>268</v>
      </c>
      <c r="B46" s="182">
        <v>0</v>
      </c>
      <c r="C46" s="182">
        <v>0</v>
      </c>
      <c r="D46" s="182">
        <v>0</v>
      </c>
      <c r="E46" s="182">
        <v>0</v>
      </c>
      <c r="F46" s="182">
        <v>0</v>
      </c>
      <c r="G46" s="182">
        <v>0</v>
      </c>
      <c r="H46" s="182">
        <v>2</v>
      </c>
      <c r="I46" s="182">
        <v>0</v>
      </c>
      <c r="J46" s="182">
        <v>0</v>
      </c>
      <c r="K46" s="182">
        <v>0</v>
      </c>
      <c r="L46" s="182">
        <v>0</v>
      </c>
      <c r="M46" s="182">
        <v>0</v>
      </c>
    </row>
    <row r="47" spans="1:13" x14ac:dyDescent="0.25">
      <c r="A47" s="180" t="s">
        <v>147</v>
      </c>
      <c r="B47" s="183">
        <v>17542</v>
      </c>
      <c r="C47" s="183">
        <v>18476</v>
      </c>
      <c r="D47" s="183">
        <v>17488</v>
      </c>
      <c r="E47" s="183">
        <v>17881</v>
      </c>
      <c r="F47" s="183">
        <v>18258</v>
      </c>
      <c r="G47" s="183">
        <v>16342</v>
      </c>
      <c r="H47" s="183">
        <v>17883</v>
      </c>
      <c r="I47" s="183">
        <v>17053</v>
      </c>
      <c r="J47" s="183">
        <v>17623</v>
      </c>
      <c r="K47" s="183">
        <v>16973</v>
      </c>
      <c r="L47" s="183">
        <v>17289</v>
      </c>
      <c r="M47" s="183">
        <v>16697</v>
      </c>
    </row>
    <row r="49" spans="1:1" x14ac:dyDescent="0.25">
      <c r="A49" s="177" t="s">
        <v>269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Y36"/>
  <sheetViews>
    <sheetView workbookViewId="0"/>
  </sheetViews>
  <sheetFormatPr defaultColWidth="0" defaultRowHeight="15" zeroHeight="1" x14ac:dyDescent="0.25"/>
  <cols>
    <col min="1" max="1" width="38.140625" bestFit="1" customWidth="1"/>
    <col min="2" max="14" width="9.140625" customWidth="1"/>
    <col min="15" max="16384" width="9.140625" hidden="1"/>
  </cols>
  <sheetData>
    <row r="1" spans="1:25" x14ac:dyDescent="0.25">
      <c r="A1" s="117" t="s">
        <v>145</v>
      </c>
      <c r="B1" s="332" t="s">
        <v>146</v>
      </c>
      <c r="C1" s="332"/>
      <c r="D1" s="332"/>
      <c r="E1" s="332"/>
      <c r="F1" s="332"/>
      <c r="G1" s="332"/>
      <c r="H1" s="332"/>
      <c r="I1" s="332"/>
      <c r="J1" s="332"/>
      <c r="K1" s="332"/>
      <c r="L1" s="332"/>
      <c r="M1" s="332"/>
      <c r="N1" s="332" t="s">
        <v>149</v>
      </c>
      <c r="O1" s="332"/>
      <c r="P1" s="332"/>
      <c r="Q1" s="332"/>
      <c r="R1" s="332"/>
      <c r="S1" s="332"/>
      <c r="T1" s="332"/>
      <c r="U1" s="332"/>
      <c r="V1" s="332"/>
      <c r="W1" s="332"/>
      <c r="X1" s="332"/>
      <c r="Y1" s="332"/>
    </row>
    <row r="2" spans="1:25" x14ac:dyDescent="0.25">
      <c r="A2" s="118" t="s">
        <v>79</v>
      </c>
      <c r="B2" s="119" t="s">
        <v>64</v>
      </c>
      <c r="C2" s="119" t="s">
        <v>49</v>
      </c>
      <c r="D2" s="119" t="s">
        <v>119</v>
      </c>
      <c r="E2" s="119" t="s">
        <v>120</v>
      </c>
      <c r="F2" s="119" t="s">
        <v>63</v>
      </c>
      <c r="G2" s="119" t="s">
        <v>126</v>
      </c>
      <c r="H2" s="119" t="s">
        <v>56</v>
      </c>
      <c r="I2" s="119" t="s">
        <v>36</v>
      </c>
      <c r="J2" s="119" t="s">
        <v>35</v>
      </c>
      <c r="K2" s="119" t="s">
        <v>47</v>
      </c>
      <c r="L2" s="119" t="s">
        <v>48</v>
      </c>
      <c r="M2" s="119" t="s">
        <v>59</v>
      </c>
      <c r="N2" s="119" t="s">
        <v>64</v>
      </c>
    </row>
    <row r="3" spans="1:25" x14ac:dyDescent="0.25">
      <c r="A3" s="120" t="s">
        <v>3</v>
      </c>
      <c r="B3" s="102">
        <v>13.066666666666666</v>
      </c>
      <c r="C3" s="102">
        <v>16</v>
      </c>
      <c r="D3" s="102">
        <v>19.5</v>
      </c>
      <c r="E3" s="102">
        <v>19.612903225806452</v>
      </c>
      <c r="F3" s="102">
        <v>21.419354838709676</v>
      </c>
      <c r="G3" s="102">
        <v>22.9</v>
      </c>
      <c r="H3" s="102">
        <v>24.06451612903226</v>
      </c>
      <c r="I3" s="102">
        <v>23.533333333333335</v>
      </c>
      <c r="J3" s="102">
        <v>23.870967741935484</v>
      </c>
      <c r="K3" s="102">
        <v>23.677419354838708</v>
      </c>
      <c r="L3" s="102">
        <v>25.892857142857142</v>
      </c>
      <c r="M3" s="102">
        <v>42.387096774193552</v>
      </c>
      <c r="N3" s="102">
        <v>37.93333333333333</v>
      </c>
    </row>
    <row r="4" spans="1:25" x14ac:dyDescent="0.25">
      <c r="A4" s="120" t="s">
        <v>4</v>
      </c>
      <c r="B4" s="102">
        <v>19.2</v>
      </c>
      <c r="C4" s="102">
        <v>18.548387096774192</v>
      </c>
      <c r="D4" s="102">
        <v>19.8</v>
      </c>
      <c r="E4" s="102">
        <v>20.129032258064516</v>
      </c>
      <c r="F4" s="102">
        <v>22.225806451612904</v>
      </c>
      <c r="G4" s="102">
        <v>25.633333333333333</v>
      </c>
      <c r="H4" s="102">
        <v>24.193548387096776</v>
      </c>
      <c r="I4" s="102">
        <v>28.666666666666668</v>
      </c>
      <c r="J4" s="102">
        <v>24.903225806451612</v>
      </c>
      <c r="K4" s="102">
        <v>23.322580645161292</v>
      </c>
      <c r="L4" s="102">
        <v>25.178571428571427</v>
      </c>
      <c r="M4" s="102">
        <v>24.35483870967742</v>
      </c>
      <c r="N4" s="102">
        <v>28.5</v>
      </c>
    </row>
    <row r="5" spans="1:25" x14ac:dyDescent="0.25">
      <c r="A5" s="120" t="s">
        <v>132</v>
      </c>
      <c r="B5" s="102">
        <v>8.1</v>
      </c>
      <c r="C5" s="102">
        <v>6.258064516129032</v>
      </c>
      <c r="D5" s="102">
        <v>5.9333333333333336</v>
      </c>
      <c r="E5" s="102">
        <v>7.612903225806452</v>
      </c>
      <c r="F5" s="102">
        <v>7.645161290322581</v>
      </c>
      <c r="G5" s="102">
        <v>6.8</v>
      </c>
      <c r="H5" s="102">
        <v>8.129032258064516</v>
      </c>
      <c r="I5" s="102">
        <v>7.2666666666666666</v>
      </c>
      <c r="J5" s="102">
        <v>6.903225806451613</v>
      </c>
      <c r="K5" s="102">
        <v>7.096774193548387</v>
      </c>
      <c r="L5" s="102">
        <v>6</v>
      </c>
      <c r="M5" s="102">
        <v>8.32258064516129</v>
      </c>
      <c r="N5" s="102">
        <v>9.0666666666666664</v>
      </c>
    </row>
    <row r="6" spans="1:25" x14ac:dyDescent="0.25">
      <c r="A6" s="121" t="s">
        <v>138</v>
      </c>
      <c r="B6" s="102">
        <v>6.6666666666666666E-2</v>
      </c>
      <c r="C6" s="102">
        <v>3.032258064516129</v>
      </c>
      <c r="D6" s="102">
        <v>2.4333333333333331</v>
      </c>
      <c r="E6" s="102">
        <v>3.5161290322580645</v>
      </c>
      <c r="F6" s="102">
        <v>0</v>
      </c>
      <c r="G6" s="102">
        <v>1.8</v>
      </c>
      <c r="H6" s="102">
        <v>5.935483870967742</v>
      </c>
      <c r="I6" s="102">
        <v>5.166666666666667</v>
      </c>
      <c r="J6" s="102">
        <v>6.967741935483871</v>
      </c>
      <c r="K6" s="102">
        <v>6.32258064516129</v>
      </c>
      <c r="L6" s="102">
        <v>4.6785714285714288</v>
      </c>
      <c r="M6" s="102">
        <v>4.4838709677419351</v>
      </c>
      <c r="N6" s="102">
        <v>6.1333333333333337</v>
      </c>
    </row>
    <row r="7" spans="1:25" x14ac:dyDescent="0.25">
      <c r="A7" s="120" t="s">
        <v>5</v>
      </c>
      <c r="B7" s="102">
        <v>14.6</v>
      </c>
      <c r="C7" s="102">
        <v>16.322580645161292</v>
      </c>
      <c r="D7" s="102">
        <v>20.533333333333335</v>
      </c>
      <c r="E7" s="102">
        <v>22.129032258064516</v>
      </c>
      <c r="F7" s="102">
        <v>22.806451612903224</v>
      </c>
      <c r="G7" s="102">
        <v>26.7</v>
      </c>
      <c r="H7" s="102">
        <v>28.70967741935484</v>
      </c>
      <c r="I7" s="102">
        <v>26.733333333333334</v>
      </c>
      <c r="J7" s="102">
        <v>28.387096774193548</v>
      </c>
      <c r="K7" s="102">
        <v>20.580645161290324</v>
      </c>
      <c r="L7" s="102">
        <v>29.928571428571427</v>
      </c>
      <c r="M7" s="102">
        <v>31.93548387096774</v>
      </c>
      <c r="N7" s="102">
        <v>34.700000000000003</v>
      </c>
    </row>
    <row r="8" spans="1:25" x14ac:dyDescent="0.25">
      <c r="A8" s="120" t="s">
        <v>6</v>
      </c>
      <c r="B8" s="102">
        <v>5.7333333333333334</v>
      </c>
      <c r="C8" s="102">
        <v>9.741935483870968</v>
      </c>
      <c r="D8" s="102">
        <v>8.1666666666666661</v>
      </c>
      <c r="E8" s="102">
        <v>9.32258064516129</v>
      </c>
      <c r="F8" s="102">
        <v>13.483870967741936</v>
      </c>
      <c r="G8" s="102">
        <v>18.2</v>
      </c>
      <c r="H8" s="102">
        <v>18.387096774193548</v>
      </c>
      <c r="I8" s="102">
        <v>16.566666666666666</v>
      </c>
      <c r="J8" s="102">
        <v>18.677419354838708</v>
      </c>
      <c r="K8" s="102">
        <v>18.516129032258064</v>
      </c>
      <c r="L8" s="102">
        <v>17.964285714285715</v>
      </c>
      <c r="M8" s="102">
        <v>16.225806451612904</v>
      </c>
      <c r="N8" s="102">
        <v>18.100000000000001</v>
      </c>
    </row>
    <row r="9" spans="1:25" x14ac:dyDescent="0.25">
      <c r="A9" s="120" t="s">
        <v>7</v>
      </c>
      <c r="B9" s="102">
        <v>6.333333333333333</v>
      </c>
      <c r="C9" s="102">
        <v>14.129032258064516</v>
      </c>
      <c r="D9" s="102">
        <v>15.733333333333333</v>
      </c>
      <c r="E9" s="102">
        <v>15.290322580645162</v>
      </c>
      <c r="F9" s="102">
        <v>15.903225806451612</v>
      </c>
      <c r="G9" s="102">
        <v>16</v>
      </c>
      <c r="H9" s="102">
        <v>15.32258064516129</v>
      </c>
      <c r="I9" s="102">
        <v>14.9</v>
      </c>
      <c r="J9" s="102">
        <v>13.548387096774194</v>
      </c>
      <c r="K9" s="102">
        <v>14.870967741935484</v>
      </c>
      <c r="L9" s="102">
        <v>12.785714285714286</v>
      </c>
      <c r="M9" s="102">
        <v>12.258064516129032</v>
      </c>
      <c r="N9" s="102">
        <v>15.966666666666667</v>
      </c>
    </row>
    <row r="10" spans="1:25" x14ac:dyDescent="0.25">
      <c r="A10" s="120" t="s">
        <v>133</v>
      </c>
      <c r="B10" s="102">
        <v>9.1333333333333329</v>
      </c>
      <c r="C10" s="102">
        <v>8.5161290322580641</v>
      </c>
      <c r="D10" s="102">
        <v>10.1</v>
      </c>
      <c r="E10" s="102">
        <v>9.9032258064516121</v>
      </c>
      <c r="F10" s="102">
        <v>11.03225806451613</v>
      </c>
      <c r="G10" s="102">
        <v>14.4</v>
      </c>
      <c r="H10" s="102">
        <v>14.096774193548388</v>
      </c>
      <c r="I10" s="102">
        <v>12.766666666666667</v>
      </c>
      <c r="J10" s="102">
        <v>11.483870967741936</v>
      </c>
      <c r="K10" s="102">
        <v>9.870967741935484</v>
      </c>
      <c r="L10" s="102">
        <v>14.25</v>
      </c>
      <c r="M10" s="102">
        <v>12.806451612903226</v>
      </c>
      <c r="N10" s="102">
        <v>13.033333333333333</v>
      </c>
    </row>
    <row r="11" spans="1:25" x14ac:dyDescent="0.25">
      <c r="A11" s="120" t="s">
        <v>9</v>
      </c>
      <c r="B11" s="102">
        <v>12.233333333333333</v>
      </c>
      <c r="C11" s="102">
        <v>19.903225806451612</v>
      </c>
      <c r="D11" s="102">
        <v>21.6</v>
      </c>
      <c r="E11" s="102">
        <v>21.580645161290324</v>
      </c>
      <c r="F11" s="102">
        <v>22.322580645161292</v>
      </c>
      <c r="G11" s="102">
        <v>25.233333333333334</v>
      </c>
      <c r="H11" s="102">
        <v>24.096774193548388</v>
      </c>
      <c r="I11" s="102">
        <v>25.366666666666667</v>
      </c>
      <c r="J11" s="102">
        <v>22.225806451612904</v>
      </c>
      <c r="K11" s="102">
        <v>22.903225806451612</v>
      </c>
      <c r="L11" s="102">
        <v>23.857142857142858</v>
      </c>
      <c r="M11" s="102">
        <v>25.129032258064516</v>
      </c>
      <c r="N11" s="102">
        <v>25.333333333333332</v>
      </c>
    </row>
    <row r="12" spans="1:25" x14ac:dyDescent="0.25">
      <c r="A12" s="120" t="s">
        <v>10</v>
      </c>
      <c r="B12" s="102">
        <v>4.2666666666666666</v>
      </c>
      <c r="C12" s="102">
        <v>5.290322580645161</v>
      </c>
      <c r="D12" s="102">
        <v>6.1333333333333337</v>
      </c>
      <c r="E12" s="102">
        <v>6.838709677419355</v>
      </c>
      <c r="F12" s="102">
        <v>6.387096774193548</v>
      </c>
      <c r="G12" s="102">
        <v>6.833333333333333</v>
      </c>
      <c r="H12" s="102">
        <v>6.774193548387097</v>
      </c>
      <c r="I12" s="102">
        <v>7.0666666666666664</v>
      </c>
      <c r="J12" s="102">
        <v>7.032258064516129</v>
      </c>
      <c r="K12" s="102">
        <v>7</v>
      </c>
      <c r="L12" s="102">
        <v>6.8571428571428568</v>
      </c>
      <c r="M12" s="102">
        <v>7.225806451612903</v>
      </c>
      <c r="N12" s="102">
        <v>6.9666666666666668</v>
      </c>
    </row>
    <row r="13" spans="1:25" x14ac:dyDescent="0.25">
      <c r="A13" s="120" t="s">
        <v>134</v>
      </c>
      <c r="B13" s="102">
        <v>14.3</v>
      </c>
      <c r="C13" s="102">
        <v>17.741935483870968</v>
      </c>
      <c r="D13" s="102">
        <v>18.3</v>
      </c>
      <c r="E13" s="102">
        <v>18.93548387096774</v>
      </c>
      <c r="F13" s="102">
        <v>20.387096774193548</v>
      </c>
      <c r="G13" s="102">
        <v>22.466666666666665</v>
      </c>
      <c r="H13" s="102">
        <v>24.193548387096776</v>
      </c>
      <c r="I13" s="102">
        <v>25.433333333333334</v>
      </c>
      <c r="J13" s="102">
        <v>19.774193548387096</v>
      </c>
      <c r="K13" s="102">
        <v>21.838709677419356</v>
      </c>
      <c r="L13" s="102">
        <v>22.642857142857142</v>
      </c>
      <c r="M13" s="102">
        <v>20.35483870967742</v>
      </c>
      <c r="N13" s="102">
        <v>24.7</v>
      </c>
    </row>
    <row r="14" spans="1:25" x14ac:dyDescent="0.25">
      <c r="A14" s="120" t="s">
        <v>11</v>
      </c>
      <c r="B14" s="102">
        <v>14.066666666666666</v>
      </c>
      <c r="C14" s="102">
        <v>17.838709677419356</v>
      </c>
      <c r="D14" s="102">
        <v>18.633333333333333</v>
      </c>
      <c r="E14" s="102">
        <v>18.032258064516128</v>
      </c>
      <c r="F14" s="102">
        <v>19.35483870967742</v>
      </c>
      <c r="G14" s="102">
        <v>22.9</v>
      </c>
      <c r="H14" s="102">
        <v>24.677419354838708</v>
      </c>
      <c r="I14" s="102">
        <v>25.1</v>
      </c>
      <c r="J14" s="102">
        <v>14.258064516129032</v>
      </c>
      <c r="K14" s="102">
        <v>20.032258064516128</v>
      </c>
      <c r="L14" s="102">
        <v>22.892857142857142</v>
      </c>
      <c r="M14" s="102">
        <v>23.225806451612904</v>
      </c>
      <c r="N14" s="102">
        <v>25.566666666666666</v>
      </c>
    </row>
    <row r="15" spans="1:25" x14ac:dyDescent="0.25">
      <c r="A15" s="120" t="s">
        <v>12</v>
      </c>
      <c r="B15" s="102">
        <v>5.8666666666666663</v>
      </c>
      <c r="C15" s="102">
        <v>12.612903225806452</v>
      </c>
      <c r="D15" s="102">
        <v>12.466666666666667</v>
      </c>
      <c r="E15" s="102">
        <v>13.193548387096774</v>
      </c>
      <c r="F15" s="102">
        <v>12.903225806451612</v>
      </c>
      <c r="G15" s="102">
        <v>13</v>
      </c>
      <c r="H15" s="102">
        <v>10.741935483870968</v>
      </c>
      <c r="I15" s="102">
        <v>12.8</v>
      </c>
      <c r="J15" s="102">
        <v>11.258064516129032</v>
      </c>
      <c r="K15" s="102">
        <v>12.612903225806452</v>
      </c>
      <c r="L15" s="102">
        <v>14.142857142857142</v>
      </c>
      <c r="M15" s="102">
        <v>13.193548387096774</v>
      </c>
      <c r="N15" s="102">
        <v>15.033333333333333</v>
      </c>
    </row>
    <row r="16" spans="1:25" x14ac:dyDescent="0.25">
      <c r="A16" s="120" t="s">
        <v>13</v>
      </c>
      <c r="B16" s="102">
        <v>5.3</v>
      </c>
      <c r="C16" s="102">
        <v>6.4516129032258061</v>
      </c>
      <c r="D16" s="102">
        <v>7.2</v>
      </c>
      <c r="E16" s="102">
        <v>6.193548387096774</v>
      </c>
      <c r="F16" s="102">
        <v>5.870967741935484</v>
      </c>
      <c r="G16" s="102">
        <v>7</v>
      </c>
      <c r="H16" s="102">
        <v>4.967741935483871</v>
      </c>
      <c r="I16" s="102">
        <v>5.5666666666666664</v>
      </c>
      <c r="J16" s="102">
        <v>5.741935483870968</v>
      </c>
      <c r="K16" s="102">
        <v>8.064516129032258</v>
      </c>
      <c r="L16" s="102">
        <v>8.1785714285714288</v>
      </c>
      <c r="M16" s="102">
        <v>7.129032258064516</v>
      </c>
      <c r="N16" s="102">
        <v>6.8</v>
      </c>
    </row>
    <row r="17" spans="1:14" x14ac:dyDescent="0.25">
      <c r="A17" s="120" t="s">
        <v>27</v>
      </c>
      <c r="B17" s="102">
        <v>25.933333333333334</v>
      </c>
      <c r="C17" s="102">
        <v>26.903225806451612</v>
      </c>
      <c r="D17" s="102">
        <v>24.066666666666666</v>
      </c>
      <c r="E17" s="102">
        <v>29.903225806451612</v>
      </c>
      <c r="F17" s="102">
        <v>32.70967741935484</v>
      </c>
      <c r="G17" s="102">
        <v>35.133333333333333</v>
      </c>
      <c r="H17" s="102">
        <v>33.225806451612904</v>
      </c>
      <c r="I17" s="102">
        <v>30.1</v>
      </c>
      <c r="J17" s="102">
        <v>33</v>
      </c>
      <c r="K17" s="102">
        <v>32.064516129032256</v>
      </c>
      <c r="L17" s="102">
        <v>32.214285714285715</v>
      </c>
      <c r="M17" s="102">
        <v>33.516129032258064</v>
      </c>
      <c r="N17" s="102">
        <v>31.9</v>
      </c>
    </row>
    <row r="18" spans="1:14" x14ac:dyDescent="0.25">
      <c r="A18" s="120" t="s">
        <v>14</v>
      </c>
      <c r="B18" s="102">
        <v>7</v>
      </c>
      <c r="C18" s="102">
        <v>13.548387096774194</v>
      </c>
      <c r="D18" s="102">
        <v>17.633333333333333</v>
      </c>
      <c r="E18" s="102">
        <v>17.774193548387096</v>
      </c>
      <c r="F18" s="102">
        <v>20.451612903225808</v>
      </c>
      <c r="G18" s="102">
        <v>20.6</v>
      </c>
      <c r="H18" s="102">
        <v>22.096774193548388</v>
      </c>
      <c r="I18" s="102">
        <v>25.533333333333335</v>
      </c>
      <c r="J18" s="102">
        <v>24.29032258064516</v>
      </c>
      <c r="K18" s="102">
        <v>18.419354838709676</v>
      </c>
      <c r="L18" s="102">
        <v>18.321428571428573</v>
      </c>
      <c r="M18" s="102">
        <v>15.709677419354838</v>
      </c>
      <c r="N18" s="102">
        <v>17.3</v>
      </c>
    </row>
    <row r="19" spans="1:14" x14ac:dyDescent="0.25">
      <c r="A19" s="120" t="s">
        <v>15</v>
      </c>
      <c r="B19" s="102">
        <v>7.333333333333333</v>
      </c>
      <c r="C19" s="102">
        <v>12.35483870967742</v>
      </c>
      <c r="D19" s="102">
        <v>15.666666666666666</v>
      </c>
      <c r="E19" s="102">
        <v>15.838709677419354</v>
      </c>
      <c r="F19" s="102">
        <v>16.096774193548388</v>
      </c>
      <c r="G19" s="102">
        <v>16.566666666666666</v>
      </c>
      <c r="H19" s="102">
        <v>16.903225806451612</v>
      </c>
      <c r="I19" s="102">
        <v>11.933333333333334</v>
      </c>
      <c r="J19" s="102">
        <v>16.516129032258064</v>
      </c>
      <c r="K19" s="102">
        <v>15.741935483870968</v>
      </c>
      <c r="L19" s="102">
        <v>16.821428571428573</v>
      </c>
      <c r="M19" s="102">
        <v>15.483870967741936</v>
      </c>
      <c r="N19" s="102">
        <v>16.266666666666666</v>
      </c>
    </row>
    <row r="20" spans="1:14" x14ac:dyDescent="0.25">
      <c r="A20" s="121" t="s">
        <v>16</v>
      </c>
      <c r="B20" s="102">
        <v>18.233333333333334</v>
      </c>
      <c r="C20" s="102">
        <v>22.967741935483872</v>
      </c>
      <c r="D20" s="102">
        <v>25.466666666666665</v>
      </c>
      <c r="E20" s="102">
        <v>25.93548387096774</v>
      </c>
      <c r="F20" s="102">
        <v>26.741935483870968</v>
      </c>
      <c r="G20" s="102">
        <v>29.333333333333332</v>
      </c>
      <c r="H20" s="102">
        <v>28.483870967741936</v>
      </c>
      <c r="I20" s="102">
        <v>14.166666666666666</v>
      </c>
      <c r="J20" s="102">
        <v>11.193548387096774</v>
      </c>
      <c r="K20" s="102">
        <v>10.35483870967742</v>
      </c>
      <c r="L20" s="102">
        <v>9.7142857142857135</v>
      </c>
      <c r="M20" s="102">
        <v>24.580645161290324</v>
      </c>
      <c r="N20" s="102">
        <v>29.2</v>
      </c>
    </row>
    <row r="21" spans="1:14" x14ac:dyDescent="0.25">
      <c r="A21" s="120" t="s">
        <v>135</v>
      </c>
      <c r="B21" s="102">
        <v>4.7666666666666666</v>
      </c>
      <c r="C21" s="102">
        <v>7.225806451612903</v>
      </c>
      <c r="D21" s="102">
        <v>9.8666666666666671</v>
      </c>
      <c r="E21" s="102">
        <v>9.9032258064516121</v>
      </c>
      <c r="F21" s="102">
        <v>14.96774193548387</v>
      </c>
      <c r="G21" s="102">
        <v>14.3</v>
      </c>
      <c r="H21" s="102">
        <v>25.032258064516128</v>
      </c>
      <c r="I21" s="102">
        <v>17.399999999999999</v>
      </c>
      <c r="J21" s="102">
        <v>23.870967741935484</v>
      </c>
      <c r="K21" s="102">
        <v>23</v>
      </c>
      <c r="L21" s="102">
        <v>17.571428571428573</v>
      </c>
      <c r="M21" s="102">
        <v>21.322580645161292</v>
      </c>
      <c r="N21" s="102">
        <v>6.9</v>
      </c>
    </row>
    <row r="22" spans="1:14" x14ac:dyDescent="0.25">
      <c r="A22" s="120" t="s">
        <v>136</v>
      </c>
      <c r="B22" s="102">
        <v>10.8</v>
      </c>
      <c r="C22" s="102">
        <v>8.064516129032258</v>
      </c>
      <c r="D22" s="102">
        <v>6.7</v>
      </c>
      <c r="E22" s="102">
        <v>7.870967741935484</v>
      </c>
      <c r="F22" s="102">
        <v>15.67741935483871</v>
      </c>
      <c r="G22" s="102">
        <v>10.333333333333334</v>
      </c>
      <c r="H22" s="102">
        <v>11.258064516129032</v>
      </c>
      <c r="I22" s="102">
        <v>9.6666666666666661</v>
      </c>
      <c r="J22" s="102">
        <v>8.3548387096774199</v>
      </c>
      <c r="K22" s="102">
        <v>10.258064516129032</v>
      </c>
      <c r="L22" s="102">
        <v>9.8571428571428577</v>
      </c>
      <c r="M22" s="102">
        <v>9.5483870967741939</v>
      </c>
      <c r="N22" s="102">
        <v>7.7666666666666666</v>
      </c>
    </row>
    <row r="23" spans="1:14" x14ac:dyDescent="0.25">
      <c r="A23" s="120" t="s">
        <v>18</v>
      </c>
      <c r="B23" s="102">
        <v>10.5</v>
      </c>
      <c r="C23" s="102">
        <v>7.935483870967742</v>
      </c>
      <c r="D23" s="102">
        <v>10.199999999999999</v>
      </c>
      <c r="E23" s="102">
        <v>18.193548387096776</v>
      </c>
      <c r="F23" s="102">
        <v>19.93548387096774</v>
      </c>
      <c r="G23" s="102">
        <v>22.2</v>
      </c>
      <c r="H23" s="102">
        <v>22.225806451612904</v>
      </c>
      <c r="I23" s="102">
        <v>24.833333333333332</v>
      </c>
      <c r="J23" s="102">
        <v>20.806451612903224</v>
      </c>
      <c r="K23" s="102">
        <v>18.06451612903226</v>
      </c>
      <c r="L23" s="102">
        <v>19.964285714285715</v>
      </c>
      <c r="M23" s="102">
        <v>15.838709677419354</v>
      </c>
      <c r="N23" s="102">
        <v>25.333333333333332</v>
      </c>
    </row>
    <row r="24" spans="1:14" x14ac:dyDescent="0.25">
      <c r="A24" s="120" t="s">
        <v>19</v>
      </c>
      <c r="B24" s="102">
        <v>12.1</v>
      </c>
      <c r="C24" s="102">
        <v>12.548387096774194</v>
      </c>
      <c r="D24" s="102">
        <v>12.9</v>
      </c>
      <c r="E24" s="102">
        <v>12.96774193548387</v>
      </c>
      <c r="F24" s="102">
        <v>14.225806451612904</v>
      </c>
      <c r="G24" s="102">
        <v>13.666666666666666</v>
      </c>
      <c r="H24" s="102">
        <v>9.5161290322580641</v>
      </c>
      <c r="I24" s="102">
        <v>7.3666666666666663</v>
      </c>
      <c r="J24" s="102">
        <v>3.7419354838709675</v>
      </c>
      <c r="K24" s="102">
        <v>18.161290322580644</v>
      </c>
      <c r="L24" s="102">
        <v>17.821428571428573</v>
      </c>
      <c r="M24" s="102">
        <v>14.741935483870968</v>
      </c>
      <c r="N24" s="102">
        <v>8.3333333333333339</v>
      </c>
    </row>
    <row r="25" spans="1:14" x14ac:dyDescent="0.25">
      <c r="A25" s="121" t="s">
        <v>137</v>
      </c>
      <c r="B25" s="102">
        <v>0</v>
      </c>
      <c r="C25" s="102">
        <v>0.70967741935483875</v>
      </c>
      <c r="D25" s="102">
        <v>0.46666666666666667</v>
      </c>
      <c r="E25" s="102">
        <v>0</v>
      </c>
      <c r="F25" s="102">
        <v>0</v>
      </c>
      <c r="G25" s="102">
        <v>0.36666666666666664</v>
      </c>
      <c r="H25" s="102">
        <v>13</v>
      </c>
      <c r="I25" s="102">
        <v>15.833333333333334</v>
      </c>
      <c r="J25" s="102">
        <v>15.483870967741936</v>
      </c>
      <c r="K25" s="102">
        <v>15.548387096774194</v>
      </c>
      <c r="L25" s="102">
        <v>12.75</v>
      </c>
      <c r="M25" s="102">
        <v>13.516129032258064</v>
      </c>
      <c r="N25" s="102">
        <v>15.533333333333333</v>
      </c>
    </row>
    <row r="26" spans="1:14" x14ac:dyDescent="0.25">
      <c r="A26" s="121" t="s">
        <v>139</v>
      </c>
      <c r="B26" s="102">
        <v>0</v>
      </c>
      <c r="C26" s="102">
        <v>2.806451612903226</v>
      </c>
      <c r="D26" s="102">
        <v>4.333333333333333</v>
      </c>
      <c r="E26" s="102">
        <v>1.7096774193548387</v>
      </c>
      <c r="F26" s="102">
        <v>0.5161290322580645</v>
      </c>
      <c r="G26" s="102">
        <v>1.4666666666666666</v>
      </c>
      <c r="H26" s="102">
        <v>2.3548387096774195</v>
      </c>
      <c r="I26" s="102">
        <v>4.2666666666666666</v>
      </c>
      <c r="J26" s="102">
        <v>3.967741935483871</v>
      </c>
      <c r="K26" s="102">
        <v>7.709677419354839</v>
      </c>
      <c r="L26" s="102">
        <v>7</v>
      </c>
      <c r="M26" s="102">
        <v>1.8709677419354838</v>
      </c>
      <c r="N26" s="102">
        <v>0.46666666666666667</v>
      </c>
    </row>
    <row r="27" spans="1:14" x14ac:dyDescent="0.25">
      <c r="A27" s="120" t="s">
        <v>20</v>
      </c>
      <c r="B27" s="102">
        <v>13.966666666666667</v>
      </c>
      <c r="C27" s="102">
        <v>15.806451612903226</v>
      </c>
      <c r="D27" s="102">
        <v>20.366666666666667</v>
      </c>
      <c r="E27" s="102">
        <v>22.35483870967742</v>
      </c>
      <c r="F27" s="102">
        <v>25.161290322580644</v>
      </c>
      <c r="G27" s="102">
        <v>24.966666666666665</v>
      </c>
      <c r="H27" s="102">
        <v>22.032258064516128</v>
      </c>
      <c r="I27" s="102">
        <v>23.966666666666665</v>
      </c>
      <c r="J27" s="102">
        <v>25.580645161290324</v>
      </c>
      <c r="K27" s="102">
        <v>25.612903225806452</v>
      </c>
      <c r="L27" s="102">
        <v>22.642857142857142</v>
      </c>
      <c r="M27" s="102">
        <v>22.225806451612904</v>
      </c>
      <c r="N27" s="102">
        <v>20.7</v>
      </c>
    </row>
    <row r="28" spans="1:14" x14ac:dyDescent="0.25">
      <c r="A28" s="120" t="s">
        <v>21</v>
      </c>
      <c r="B28" s="102">
        <v>10</v>
      </c>
      <c r="C28" s="102">
        <v>10.161290322580646</v>
      </c>
      <c r="D28" s="102">
        <v>17.466666666666665</v>
      </c>
      <c r="E28" s="102">
        <v>19.129032258064516</v>
      </c>
      <c r="F28" s="102">
        <v>20.967741935483872</v>
      </c>
      <c r="G28" s="102">
        <v>24.166666666666668</v>
      </c>
      <c r="H28" s="102">
        <v>25.06451612903226</v>
      </c>
      <c r="I28" s="102">
        <v>27.1</v>
      </c>
      <c r="J28" s="102">
        <v>12.903225806451612</v>
      </c>
      <c r="K28" s="102">
        <v>15.806451612903226</v>
      </c>
      <c r="L28" s="102">
        <v>14.428571428571429</v>
      </c>
      <c r="M28" s="102">
        <v>17.903225806451612</v>
      </c>
      <c r="N28" s="102">
        <v>24.133333333333333</v>
      </c>
    </row>
    <row r="29" spans="1:14" x14ac:dyDescent="0.25">
      <c r="A29" s="120" t="s">
        <v>22</v>
      </c>
      <c r="B29" s="102">
        <v>13.566666666666666</v>
      </c>
      <c r="C29" s="102">
        <v>8.0322580645161299</v>
      </c>
      <c r="D29" s="102">
        <v>16.600000000000001</v>
      </c>
      <c r="E29" s="102">
        <v>10.096774193548388</v>
      </c>
      <c r="F29" s="102">
        <v>6.064516129032258</v>
      </c>
      <c r="G29" s="102">
        <v>7.1</v>
      </c>
      <c r="H29" s="102">
        <v>13.03225806451613</v>
      </c>
      <c r="I29" s="102">
        <v>11</v>
      </c>
      <c r="J29" s="102">
        <v>9.4516129032258061</v>
      </c>
      <c r="K29" s="102">
        <v>11.064516129032258</v>
      </c>
      <c r="L29" s="102">
        <v>8.9642857142857135</v>
      </c>
      <c r="M29" s="102">
        <v>9.9677419354838701</v>
      </c>
      <c r="N29" s="102">
        <v>11.733333333333333</v>
      </c>
    </row>
    <row r="30" spans="1:14" x14ac:dyDescent="0.25">
      <c r="A30" s="120" t="s">
        <v>24</v>
      </c>
      <c r="B30" s="102">
        <v>10.966666666666667</v>
      </c>
      <c r="C30" s="102">
        <v>14.35483870967742</v>
      </c>
      <c r="D30" s="102">
        <v>14.033333333333333</v>
      </c>
      <c r="E30" s="102">
        <v>14.741935483870968</v>
      </c>
      <c r="F30" s="102">
        <v>17</v>
      </c>
      <c r="G30" s="102">
        <v>17.5</v>
      </c>
      <c r="H30" s="102">
        <v>18.35483870967742</v>
      </c>
      <c r="I30" s="102">
        <v>17.100000000000001</v>
      </c>
      <c r="J30" s="102">
        <v>19.032258064516128</v>
      </c>
      <c r="K30" s="102">
        <v>17.258064516129032</v>
      </c>
      <c r="L30" s="102">
        <v>16.607142857142858</v>
      </c>
      <c r="M30" s="102">
        <v>14.903225806451612</v>
      </c>
      <c r="N30" s="102">
        <v>18.266666666666666</v>
      </c>
    </row>
    <row r="31" spans="1:14" x14ac:dyDescent="0.25">
      <c r="A31" s="120" t="s">
        <v>25</v>
      </c>
      <c r="B31" s="102">
        <v>9.8666666666666671</v>
      </c>
      <c r="C31" s="102">
        <v>13.806451612903226</v>
      </c>
      <c r="D31" s="102">
        <v>16.666666666666668</v>
      </c>
      <c r="E31" s="102">
        <v>17.806451612903224</v>
      </c>
      <c r="F31" s="102">
        <v>20.29032258064516</v>
      </c>
      <c r="G31" s="102">
        <v>23</v>
      </c>
      <c r="H31" s="102">
        <v>20.677419354838708</v>
      </c>
      <c r="I31" s="102">
        <v>18.399999999999999</v>
      </c>
      <c r="J31" s="102">
        <v>19.870967741935484</v>
      </c>
      <c r="K31" s="102">
        <v>21.06451612903226</v>
      </c>
      <c r="L31" s="102">
        <v>17.714285714285715</v>
      </c>
      <c r="M31" s="102">
        <v>22.516129032258064</v>
      </c>
      <c r="N31" s="102">
        <v>23.8</v>
      </c>
    </row>
    <row r="32" spans="1:14" x14ac:dyDescent="0.25">
      <c r="A32" s="120" t="s">
        <v>26</v>
      </c>
      <c r="B32" s="102">
        <v>6.1333333333333337</v>
      </c>
      <c r="C32" s="102">
        <v>7.032258064516129</v>
      </c>
      <c r="D32" s="102">
        <v>12.4</v>
      </c>
      <c r="E32" s="102">
        <v>13.129032258064516</v>
      </c>
      <c r="F32" s="102">
        <v>14.290322580645162</v>
      </c>
      <c r="G32" s="102">
        <v>14.633333333333333</v>
      </c>
      <c r="H32" s="102">
        <v>14.03225806451613</v>
      </c>
      <c r="I32" s="102">
        <v>15.3</v>
      </c>
      <c r="J32" s="102">
        <v>7.580645161290323</v>
      </c>
      <c r="K32" s="102">
        <v>12.129032258064516</v>
      </c>
      <c r="L32" s="102">
        <v>13.357142857142858</v>
      </c>
      <c r="M32" s="102">
        <v>13.419354838709678</v>
      </c>
      <c r="N32" s="102">
        <v>14.633333333333333</v>
      </c>
    </row>
    <row r="33" spans="1:14" ht="15.75" customHeight="1" x14ac:dyDescent="0.25">
      <c r="A33" s="122" t="s">
        <v>147</v>
      </c>
      <c r="B33" s="123">
        <v>293.43333333333334</v>
      </c>
      <c r="C33" s="123">
        <v>356.64516129032256</v>
      </c>
      <c r="D33" s="123">
        <v>411.36666666666667</v>
      </c>
      <c r="E33" s="123">
        <v>429.64516129032256</v>
      </c>
      <c r="F33" s="123">
        <v>466.83870967741933</v>
      </c>
      <c r="G33" s="123">
        <v>505.2</v>
      </c>
      <c r="H33" s="123">
        <v>531.58064516129036</v>
      </c>
      <c r="I33" s="123">
        <v>510.9</v>
      </c>
      <c r="J33" s="123">
        <v>470.67741935483872</v>
      </c>
      <c r="K33" s="123">
        <v>488.96774193548384</v>
      </c>
      <c r="L33" s="123">
        <v>491</v>
      </c>
      <c r="M33" s="123">
        <v>516.09677419354841</v>
      </c>
      <c r="N33" s="123">
        <v>540.1</v>
      </c>
    </row>
    <row r="34" spans="1:14" hidden="1" x14ac:dyDescent="0.25">
      <c r="A34" s="68" t="s">
        <v>148</v>
      </c>
      <c r="B34">
        <v>30</v>
      </c>
      <c r="C34">
        <v>31</v>
      </c>
      <c r="D34">
        <v>30</v>
      </c>
      <c r="E34">
        <v>31</v>
      </c>
      <c r="F34">
        <v>31</v>
      </c>
      <c r="G34">
        <v>30</v>
      </c>
      <c r="H34">
        <v>31</v>
      </c>
      <c r="I34">
        <v>30</v>
      </c>
      <c r="J34">
        <v>31</v>
      </c>
      <c r="K34">
        <v>31</v>
      </c>
      <c r="L34">
        <v>28</v>
      </c>
      <c r="M34">
        <v>31</v>
      </c>
      <c r="N34">
        <v>30</v>
      </c>
    </row>
    <row r="35" spans="1:14" x14ac:dyDescent="0.25"/>
    <row r="36" spans="1:14" x14ac:dyDescent="0.25"/>
  </sheetData>
  <mergeCells count="2">
    <mergeCell ref="B1:M1"/>
    <mergeCell ref="N1:Y1"/>
  </mergeCells>
  <conditionalFormatting sqref="B3:N3">
    <cfRule type="colorScale" priority="3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4:N4">
    <cfRule type="colorScale" priority="3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5:N5">
    <cfRule type="colorScale" priority="2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6:N6">
    <cfRule type="colorScale" priority="2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7:N7">
    <cfRule type="colorScale" priority="2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8:N8">
    <cfRule type="colorScale" priority="2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9:N9">
    <cfRule type="colorScale" priority="2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0:N10">
    <cfRule type="colorScale" priority="2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1:N11">
    <cfRule type="colorScale" priority="2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2:N12">
    <cfRule type="colorScale" priority="2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3:N13">
    <cfRule type="colorScale" priority="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4:N14">
    <cfRule type="colorScale" priority="2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5:N15">
    <cfRule type="colorScale" priority="1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6:N16">
    <cfRule type="colorScale" priority="1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7:N17">
    <cfRule type="colorScale" priority="1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8:N18">
    <cfRule type="colorScale" priority="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9:N19">
    <cfRule type="colorScale" priority="1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0:N20">
    <cfRule type="colorScale" priority="1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1:N21">
    <cfRule type="colorScale" priority="1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2:N22">
    <cfRule type="colorScale" priority="1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3:N23">
    <cfRule type="colorScale" priority="1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4:N24">
    <cfRule type="colorScale" priority="1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5:N25">
    <cfRule type="colorScale" priority="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6:N26">
    <cfRule type="colorScale" priority="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7:N27">
    <cfRule type="colorScale" priority="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8:N28">
    <cfRule type="colorScale" priority="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9:N29">
    <cfRule type="colorScale" priority="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30:N30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31:N31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32:N32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33:N33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50"/>
  </sheetPr>
  <dimension ref="A1:H32"/>
  <sheetViews>
    <sheetView workbookViewId="0"/>
  </sheetViews>
  <sheetFormatPr defaultRowHeight="15" x14ac:dyDescent="0.25"/>
  <cols>
    <col min="1" max="1" width="28.7109375" customWidth="1"/>
    <col min="2" max="6" width="15.85546875" customWidth="1"/>
    <col min="7" max="7" width="5.85546875" customWidth="1"/>
    <col min="8" max="8" width="20.85546875" bestFit="1" customWidth="1"/>
    <col min="9" max="11" width="9" customWidth="1"/>
  </cols>
  <sheetData>
    <row r="1" spans="1:8" ht="15.75" thickBot="1" x14ac:dyDescent="0.3">
      <c r="A1" s="133" t="s">
        <v>165</v>
      </c>
      <c r="H1" t="s">
        <v>330</v>
      </c>
    </row>
    <row r="2" spans="1:8" ht="15.75" thickBot="1" x14ac:dyDescent="0.3">
      <c r="A2" s="191" t="s">
        <v>153</v>
      </c>
      <c r="B2" s="192" t="s">
        <v>154</v>
      </c>
      <c r="C2" s="192" t="s">
        <v>155</v>
      </c>
      <c r="D2" s="192" t="s">
        <v>156</v>
      </c>
      <c r="E2" s="192" t="s">
        <v>164</v>
      </c>
    </row>
    <row r="3" spans="1:8" ht="15.75" thickBot="1" x14ac:dyDescent="0.3">
      <c r="A3" s="193" t="s">
        <v>157</v>
      </c>
      <c r="B3" s="194" t="e">
        <f>(NStf!#REF!)</f>
        <v>#REF!</v>
      </c>
      <c r="C3" s="194" t="e">
        <f>(NStf!#REF!)</f>
        <v>#REF!</v>
      </c>
      <c r="D3" s="194" t="e">
        <f>(NStf!#REF!)</f>
        <v>#REF!</v>
      </c>
      <c r="E3" s="208" t="e">
        <f>B3/C3</f>
        <v>#REF!</v>
      </c>
      <c r="H3" t="s">
        <v>213</v>
      </c>
    </row>
    <row r="4" spans="1:8" ht="15.75" thickBot="1" x14ac:dyDescent="0.3">
      <c r="A4" s="193" t="s">
        <v>158</v>
      </c>
      <c r="B4" s="194" t="e">
        <f>(NStf!#REF!)</f>
        <v>#REF!</v>
      </c>
      <c r="C4" s="194" t="e">
        <f>(NStf!#REF!)</f>
        <v>#REF!</v>
      </c>
      <c r="D4" s="194" t="e">
        <f>(NStf!#REF!)</f>
        <v>#REF!</v>
      </c>
      <c r="E4" s="208" t="e">
        <f>B4/C4</f>
        <v>#REF!</v>
      </c>
    </row>
    <row r="5" spans="1:8" ht="15.75" thickBot="1" x14ac:dyDescent="0.3">
      <c r="A5" s="193" t="s">
        <v>159</v>
      </c>
      <c r="B5" s="194" t="e">
        <f>(NStf!#REF!)</f>
        <v>#REF!</v>
      </c>
      <c r="C5" s="194" t="e">
        <f>(NStf!#REF!)</f>
        <v>#REF!</v>
      </c>
      <c r="D5" s="194" t="e">
        <f>(NStf!#REF!)</f>
        <v>#REF!</v>
      </c>
      <c r="E5" s="208" t="e">
        <f>B5/C5</f>
        <v>#REF!</v>
      </c>
    </row>
    <row r="6" spans="1:8" ht="15.75" thickBot="1" x14ac:dyDescent="0.3">
      <c r="A6" s="195" t="s">
        <v>160</v>
      </c>
      <c r="B6" s="196" t="e">
        <f>SUM(B3:B5)</f>
        <v>#REF!</v>
      </c>
      <c r="C6" s="196" t="e">
        <f>SUM(C3:C5)</f>
        <v>#REF!</v>
      </c>
      <c r="D6" s="196" t="e">
        <f>SUM(D3:D5)</f>
        <v>#REF!</v>
      </c>
      <c r="E6" s="209" t="e">
        <f>B6/C6</f>
        <v>#REF!</v>
      </c>
    </row>
    <row r="7" spans="1:8" ht="15.75" thickTop="1" x14ac:dyDescent="0.25"/>
    <row r="8" spans="1:8" ht="15.75" thickBot="1" x14ac:dyDescent="0.3">
      <c r="A8" s="197" t="s">
        <v>166</v>
      </c>
    </row>
    <row r="9" spans="1:8" ht="30.75" thickBot="1" x14ac:dyDescent="0.3">
      <c r="A9" s="198" t="s">
        <v>161</v>
      </c>
      <c r="B9" s="192" t="s">
        <v>162</v>
      </c>
      <c r="C9" s="192" t="s">
        <v>187</v>
      </c>
      <c r="D9" s="192" t="s">
        <v>163</v>
      </c>
      <c r="E9" s="192" t="s">
        <v>188</v>
      </c>
      <c r="F9" s="192" t="s">
        <v>164</v>
      </c>
      <c r="H9" t="s">
        <v>213</v>
      </c>
    </row>
    <row r="10" spans="1:8" ht="15.75" thickBot="1" x14ac:dyDescent="0.3">
      <c r="A10" s="193" t="s">
        <v>157</v>
      </c>
      <c r="B10" s="200" t="e">
        <f>(NStf!#REF!)</f>
        <v>#REF!</v>
      </c>
      <c r="C10" s="200" t="e">
        <f>(NStf!#REF!)</f>
        <v>#REF!</v>
      </c>
      <c r="D10" s="200" t="e">
        <f>(NStf!#REF!)</f>
        <v>#REF!</v>
      </c>
      <c r="E10" s="200" t="e">
        <f>(NStf!#REF!)</f>
        <v>#REF!</v>
      </c>
      <c r="F10" s="200" t="e">
        <f>(NStf!#REF!)</f>
        <v>#REF!</v>
      </c>
    </row>
    <row r="11" spans="1:8" ht="15.75" thickBot="1" x14ac:dyDescent="0.3">
      <c r="A11" s="193" t="s">
        <v>158</v>
      </c>
      <c r="B11" s="200" t="e">
        <f>(NStf!#REF!)</f>
        <v>#REF!</v>
      </c>
      <c r="C11" s="200" t="e">
        <f>(NStf!#REF!)</f>
        <v>#REF!</v>
      </c>
      <c r="D11" s="200" t="e">
        <f>(NStf!#REF!)</f>
        <v>#REF!</v>
      </c>
      <c r="E11" s="200" t="e">
        <f>(NStf!#REF!)</f>
        <v>#REF!</v>
      </c>
      <c r="F11" s="200" t="e">
        <f>(NStf!#REF!)</f>
        <v>#REF!</v>
      </c>
    </row>
    <row r="12" spans="1:8" ht="15.75" thickBot="1" x14ac:dyDescent="0.3">
      <c r="A12" s="193" t="s">
        <v>159</v>
      </c>
      <c r="B12" s="200" t="e">
        <f>(NStf!#REF!)</f>
        <v>#REF!</v>
      </c>
      <c r="C12" s="200" t="e">
        <f>(NStf!#REF!)</f>
        <v>#REF!</v>
      </c>
      <c r="D12" s="200" t="e">
        <f>(NStf!#REF!)</f>
        <v>#REF!</v>
      </c>
      <c r="E12" s="200" t="e">
        <f>(NStf!#REF!)</f>
        <v>#REF!</v>
      </c>
      <c r="F12" s="200" t="e">
        <f>(NStf!#REF!)</f>
        <v>#REF!</v>
      </c>
    </row>
    <row r="13" spans="1:8" ht="15.75" thickBot="1" x14ac:dyDescent="0.3">
      <c r="A13" s="195" t="s">
        <v>160</v>
      </c>
      <c r="B13" s="200" t="e">
        <f>(NStf!#REF!)</f>
        <v>#REF!</v>
      </c>
      <c r="C13" s="200" t="e">
        <f>(NStf!#REF!)</f>
        <v>#REF!</v>
      </c>
      <c r="D13" s="200" t="e">
        <f>(NStf!#REF!)</f>
        <v>#REF!</v>
      </c>
      <c r="E13" s="200" t="e">
        <f>(NStf!#REF!)</f>
        <v>#REF!</v>
      </c>
      <c r="F13" s="200" t="e">
        <f>(NStf!#REF!)</f>
        <v>#REF!</v>
      </c>
    </row>
    <row r="14" spans="1:8" ht="15.75" thickTop="1" x14ac:dyDescent="0.25"/>
    <row r="15" spans="1:8" ht="15.75" thickBot="1" x14ac:dyDescent="0.3">
      <c r="A15" s="197" t="s">
        <v>169</v>
      </c>
    </row>
    <row r="16" spans="1:8" ht="30.75" thickBot="1" x14ac:dyDescent="0.3">
      <c r="A16" s="191" t="s">
        <v>167</v>
      </c>
      <c r="B16" s="192" t="s">
        <v>162</v>
      </c>
      <c r="C16" s="192" t="s">
        <v>187</v>
      </c>
      <c r="D16" s="192" t="s">
        <v>163</v>
      </c>
      <c r="E16" s="192" t="s">
        <v>188</v>
      </c>
      <c r="F16" s="192" t="s">
        <v>164</v>
      </c>
      <c r="H16" s="190" t="s">
        <v>213</v>
      </c>
    </row>
    <row r="17" spans="1:8" ht="15.75" thickBot="1" x14ac:dyDescent="0.3">
      <c r="A17" s="193" t="s">
        <v>168</v>
      </c>
      <c r="B17" s="200" t="e">
        <f>NStf!#REF!</f>
        <v>#REF!</v>
      </c>
      <c r="C17" s="200" t="e">
        <f>NStf!#REF!</f>
        <v>#REF!</v>
      </c>
      <c r="D17" s="200" t="e">
        <f>NStf!#REF!</f>
        <v>#REF!</v>
      </c>
      <c r="E17" s="200" t="e">
        <f>NStf!#REF!</f>
        <v>#REF!</v>
      </c>
      <c r="F17" s="200" t="e">
        <f>NStf!#REF!</f>
        <v>#REF!</v>
      </c>
    </row>
    <row r="19" spans="1:8" ht="15.75" thickBot="1" x14ac:dyDescent="0.3">
      <c r="A19" s="197" t="s">
        <v>180</v>
      </c>
    </row>
    <row r="20" spans="1:8" ht="22.5" customHeight="1" x14ac:dyDescent="0.25">
      <c r="A20" s="333" t="s">
        <v>170</v>
      </c>
      <c r="B20" s="201" t="s">
        <v>171</v>
      </c>
      <c r="C20" s="335" t="s">
        <v>173</v>
      </c>
      <c r="D20" s="335" t="s">
        <v>174</v>
      </c>
      <c r="E20" s="335" t="s">
        <v>175</v>
      </c>
      <c r="F20" s="335" t="s">
        <v>164</v>
      </c>
    </row>
    <row r="21" spans="1:8" ht="15.75" thickBot="1" x14ac:dyDescent="0.3">
      <c r="A21" s="334"/>
      <c r="B21" s="202" t="s">
        <v>172</v>
      </c>
      <c r="C21" s="336"/>
      <c r="D21" s="336"/>
      <c r="E21" s="336"/>
      <c r="F21" s="336"/>
    </row>
    <row r="22" spans="1:8" ht="15.75" thickBot="1" x14ac:dyDescent="0.3">
      <c r="A22" s="203" t="s">
        <v>176</v>
      </c>
      <c r="B22" s="204"/>
      <c r="C22" s="204"/>
      <c r="D22" s="204"/>
      <c r="E22" s="204"/>
      <c r="F22" s="204"/>
    </row>
    <row r="23" spans="1:8" ht="15.75" thickBot="1" x14ac:dyDescent="0.3">
      <c r="A23" s="203" t="s">
        <v>177</v>
      </c>
      <c r="B23" s="204"/>
      <c r="C23" s="204"/>
      <c r="D23" s="204"/>
      <c r="E23" s="204"/>
      <c r="F23" s="204"/>
    </row>
    <row r="24" spans="1:8" ht="15.75" thickBot="1" x14ac:dyDescent="0.3">
      <c r="A24" s="203" t="s">
        <v>178</v>
      </c>
      <c r="B24" s="204"/>
      <c r="C24" s="204"/>
      <c r="D24" s="204"/>
      <c r="E24" s="204"/>
      <c r="F24" s="204"/>
    </row>
    <row r="25" spans="1:8" ht="15.75" thickBot="1" x14ac:dyDescent="0.3">
      <c r="A25" s="205" t="s">
        <v>179</v>
      </c>
      <c r="B25" s="206"/>
      <c r="C25" s="206"/>
      <c r="D25" s="206"/>
      <c r="E25" s="206"/>
      <c r="F25" s="206"/>
    </row>
    <row r="26" spans="1:8" ht="15.75" thickTop="1" x14ac:dyDescent="0.25"/>
    <row r="27" spans="1:8" ht="15.75" thickBot="1" x14ac:dyDescent="0.3"/>
    <row r="28" spans="1:8" ht="45.75" thickBot="1" x14ac:dyDescent="0.3">
      <c r="A28" s="135" t="s">
        <v>153</v>
      </c>
      <c r="B28" s="199" t="s">
        <v>327</v>
      </c>
      <c r="C28" s="199" t="s">
        <v>328</v>
      </c>
      <c r="D28" s="199" t="s">
        <v>329</v>
      </c>
      <c r="H28" t="s">
        <v>214</v>
      </c>
    </row>
    <row r="29" spans="1:8" ht="15.75" thickBot="1" x14ac:dyDescent="0.3">
      <c r="A29" s="207" t="s">
        <v>157</v>
      </c>
      <c r="B29" s="137">
        <v>104</v>
      </c>
      <c r="C29" s="137">
        <v>218</v>
      </c>
      <c r="D29" s="143">
        <f>C29/(B29+C29)</f>
        <v>0.67701863354037262</v>
      </c>
    </row>
    <row r="30" spans="1:8" ht="15.75" thickBot="1" x14ac:dyDescent="0.3">
      <c r="A30" s="207" t="s">
        <v>158</v>
      </c>
      <c r="B30" s="137">
        <v>36</v>
      </c>
      <c r="C30" s="137">
        <v>125</v>
      </c>
      <c r="D30" s="143">
        <f>C30/(B30+C30)</f>
        <v>0.77639751552795033</v>
      </c>
    </row>
    <row r="31" spans="1:8" ht="15.75" thickBot="1" x14ac:dyDescent="0.3">
      <c r="A31" s="207" t="s">
        <v>159</v>
      </c>
      <c r="B31" s="137">
        <v>40</v>
      </c>
      <c r="C31" s="137">
        <v>70</v>
      </c>
      <c r="D31" s="143">
        <f>C31/(B31+C31)</f>
        <v>0.63636363636363635</v>
      </c>
    </row>
    <row r="32" spans="1:8" ht="15.75" thickBot="1" x14ac:dyDescent="0.3">
      <c r="A32" s="207" t="s">
        <v>160</v>
      </c>
      <c r="B32" s="137">
        <f>SUM(B29:B31)</f>
        <v>180</v>
      </c>
      <c r="C32" s="137">
        <f>SUM(C29:C31)</f>
        <v>413</v>
      </c>
      <c r="D32" s="143">
        <f>C32/(B32+C32)</f>
        <v>0.69645868465430016</v>
      </c>
    </row>
  </sheetData>
  <mergeCells count="5">
    <mergeCell ref="A20:A21"/>
    <mergeCell ref="C20:C21"/>
    <mergeCell ref="D20:D21"/>
    <mergeCell ref="E20:E21"/>
    <mergeCell ref="F20:F21"/>
  </mergeCells>
  <dataValidations count="1">
    <dataValidation type="decimal" operator="greaterThanOrEqual" allowBlank="1" showInputMessage="1" showErrorMessage="1" sqref="B17:F17" xr:uid="{00000000-0002-0000-0C00-000000000000}">
      <formula1>0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50"/>
  </sheetPr>
  <dimension ref="A1:N42"/>
  <sheetViews>
    <sheetView topLeftCell="A26" workbookViewId="0"/>
  </sheetViews>
  <sheetFormatPr defaultRowHeight="15" x14ac:dyDescent="0.25"/>
  <cols>
    <col min="1" max="1" width="30" style="68" customWidth="1"/>
    <col min="2" max="2" width="11.5703125" bestFit="1" customWidth="1"/>
    <col min="14" max="14" width="20.28515625" bestFit="1" customWidth="1"/>
  </cols>
  <sheetData>
    <row r="1" spans="1:14" ht="15.75" thickBot="1" x14ac:dyDescent="0.3">
      <c r="A1" s="154" t="s">
        <v>204</v>
      </c>
      <c r="N1" t="s">
        <v>330</v>
      </c>
    </row>
    <row r="2" spans="1:14" ht="25.5" x14ac:dyDescent="0.25">
      <c r="A2" s="339" t="s">
        <v>157</v>
      </c>
      <c r="B2" s="341" t="s">
        <v>190</v>
      </c>
      <c r="C2" s="341" t="s">
        <v>191</v>
      </c>
      <c r="D2" s="341" t="s">
        <v>192</v>
      </c>
      <c r="E2" s="341" t="s">
        <v>193</v>
      </c>
      <c r="F2" s="337" t="s">
        <v>194</v>
      </c>
      <c r="G2" s="144" t="s">
        <v>195</v>
      </c>
      <c r="H2" s="144" t="s">
        <v>197</v>
      </c>
      <c r="I2" s="337" t="s">
        <v>199</v>
      </c>
      <c r="J2" s="337" t="s">
        <v>200</v>
      </c>
      <c r="K2" s="337" t="s">
        <v>201</v>
      </c>
      <c r="L2" s="337" t="s">
        <v>202</v>
      </c>
    </row>
    <row r="3" spans="1:14" ht="51.75" thickBot="1" x14ac:dyDescent="0.3">
      <c r="A3" s="340"/>
      <c r="B3" s="342"/>
      <c r="C3" s="342"/>
      <c r="D3" s="342"/>
      <c r="E3" s="342"/>
      <c r="F3" s="338"/>
      <c r="G3" s="145" t="s">
        <v>196</v>
      </c>
      <c r="H3" s="145" t="s">
        <v>198</v>
      </c>
      <c r="I3" s="338"/>
      <c r="J3" s="338"/>
      <c r="K3" s="338"/>
      <c r="L3" s="338"/>
    </row>
    <row r="4" spans="1:14" ht="15.75" thickBot="1" x14ac:dyDescent="0.3">
      <c r="A4" s="155" t="s">
        <v>3</v>
      </c>
      <c r="B4" s="142">
        <f>(NStf!AF4)</f>
        <v>0.86170870626525631</v>
      </c>
      <c r="C4" s="142">
        <f>(NStf!AG4)</f>
        <v>0.72208737864077666</v>
      </c>
      <c r="D4" s="142">
        <f>(NStf!AH4)</f>
        <v>1</v>
      </c>
      <c r="E4" s="142">
        <f>(NStf!AI4)</f>
        <v>0.97777777777777775</v>
      </c>
      <c r="F4" s="157" t="e">
        <f>(NStf!#REF!)</f>
        <v>#REF!</v>
      </c>
      <c r="G4" s="153"/>
      <c r="H4" s="153"/>
      <c r="I4" s="153"/>
      <c r="J4" s="153"/>
      <c r="K4" s="153"/>
      <c r="L4" s="153"/>
      <c r="N4" t="s">
        <v>215</v>
      </c>
    </row>
    <row r="5" spans="1:14" ht="15.75" thickBot="1" x14ac:dyDescent="0.3">
      <c r="A5" s="155" t="s">
        <v>4</v>
      </c>
      <c r="B5" s="142">
        <f>(NStf!AF5)</f>
        <v>0.83121725110842404</v>
      </c>
      <c r="C5" s="142">
        <f>(NStf!AG5)</f>
        <v>0.83854372774040364</v>
      </c>
      <c r="D5" s="142">
        <f>(NStf!AH5)</f>
        <v>0.8867494824016563</v>
      </c>
      <c r="E5" s="142">
        <f>(NStf!AI5)</f>
        <v>1.1890531400966184</v>
      </c>
      <c r="F5" s="157" t="e">
        <f>(NStf!#REF!)</f>
        <v>#REF!</v>
      </c>
      <c r="G5" s="153"/>
      <c r="H5" s="153"/>
      <c r="I5" s="153"/>
      <c r="J5" s="153"/>
      <c r="K5" s="153"/>
      <c r="L5" s="153"/>
    </row>
    <row r="6" spans="1:14" ht="15.75" thickBot="1" x14ac:dyDescent="0.3">
      <c r="A6" s="155" t="s">
        <v>5</v>
      </c>
      <c r="B6" s="142">
        <f>(NStf!AF6)</f>
        <v>0.83045528834928795</v>
      </c>
      <c r="C6" s="142">
        <f>(NStf!AG6)</f>
        <v>0.73871206513693566</v>
      </c>
      <c r="D6" s="142">
        <f>(NStf!AH6)</f>
        <v>0.99391304347826082</v>
      </c>
      <c r="E6" s="142">
        <f>(NStf!AI6)</f>
        <v>0.96666666666666667</v>
      </c>
      <c r="F6" s="157" t="e">
        <f>(NStf!#REF!)</f>
        <v>#REF!</v>
      </c>
      <c r="G6" s="153"/>
      <c r="H6" s="153"/>
      <c r="I6" s="153"/>
      <c r="J6" s="153"/>
      <c r="K6" s="153"/>
      <c r="L6" s="153"/>
    </row>
    <row r="7" spans="1:14" ht="15.75" thickBot="1" x14ac:dyDescent="0.3">
      <c r="A7" s="155" t="s">
        <v>7</v>
      </c>
      <c r="B7" s="142">
        <f>(NStf!AF8)</f>
        <v>0.65677772706526705</v>
      </c>
      <c r="C7" s="142">
        <f>(NStf!AG8)</f>
        <v>0.95233509870004818</v>
      </c>
      <c r="D7" s="142">
        <f>(NStf!AH8)</f>
        <v>0.81111111111111112</v>
      </c>
      <c r="E7" s="142">
        <f>(NStf!AI8)</f>
        <v>1.1971014492753622</v>
      </c>
      <c r="F7" s="157" t="e">
        <f>(NStf!#REF!)</f>
        <v>#REF!</v>
      </c>
      <c r="G7" s="153"/>
      <c r="H7" s="153"/>
      <c r="I7" s="153"/>
      <c r="J7" s="153"/>
      <c r="K7" s="153"/>
      <c r="L7" s="153"/>
    </row>
    <row r="8" spans="1:14" ht="15.75" thickBot="1" x14ac:dyDescent="0.3">
      <c r="A8" s="155" t="s">
        <v>9</v>
      </c>
      <c r="B8" s="142">
        <f>(NStf!AF10)</f>
        <v>0.82540646292923159</v>
      </c>
      <c r="C8" s="142">
        <f>(NStf!AG10)</f>
        <v>0.91125056028686691</v>
      </c>
      <c r="D8" s="142">
        <f>(NStf!AH10)</f>
        <v>0.9115744069015097</v>
      </c>
      <c r="E8" s="142">
        <f>(NStf!AI10)</f>
        <v>1.2166666666666666</v>
      </c>
      <c r="F8" s="157" t="e">
        <f>(NStf!#REF!)</f>
        <v>#REF!</v>
      </c>
      <c r="G8" s="153"/>
      <c r="H8" s="153"/>
      <c r="I8" s="153"/>
      <c r="J8" s="153"/>
      <c r="K8" s="153"/>
      <c r="L8" s="153"/>
    </row>
    <row r="9" spans="1:14" ht="15.75" thickBot="1" x14ac:dyDescent="0.3">
      <c r="A9" s="155" t="s">
        <v>10</v>
      </c>
      <c r="B9" s="142">
        <f>(NStf!AF11)</f>
        <v>0.93298780487804878</v>
      </c>
      <c r="C9" s="142">
        <f>(NStf!AG11)</f>
        <v>0.81488801054018445</v>
      </c>
      <c r="D9" s="142">
        <f>(NStf!AH11)</f>
        <v>0.95949758454106282</v>
      </c>
      <c r="E9" s="142">
        <f>(NStf!AI11)</f>
        <v>0.9041159420289856</v>
      </c>
      <c r="F9" s="157" t="e">
        <f>(NStf!#REF!)</f>
        <v>#REF!</v>
      </c>
      <c r="G9" s="153"/>
      <c r="H9" s="153"/>
      <c r="I9" s="153"/>
      <c r="J9" s="153"/>
      <c r="K9" s="153"/>
      <c r="L9" s="153"/>
    </row>
    <row r="10" spans="1:14" ht="15.75" thickBot="1" x14ac:dyDescent="0.3">
      <c r="A10" s="155" t="s">
        <v>11</v>
      </c>
      <c r="B10" s="142">
        <f>(NStf!AF13)</f>
        <v>0.64232336956521741</v>
      </c>
      <c r="C10" s="142">
        <f>(NStf!AG13)</f>
        <v>0.70120772946859899</v>
      </c>
      <c r="D10" s="142">
        <f>(NStf!AH13)</f>
        <v>0.7663889894965592</v>
      </c>
      <c r="E10" s="142">
        <f>(NStf!AI13)</f>
        <v>1.0666666666666667</v>
      </c>
      <c r="F10" s="157" t="e">
        <f>(NStf!#REF!)</f>
        <v>#REF!</v>
      </c>
      <c r="G10" s="153"/>
      <c r="H10" s="153"/>
      <c r="I10" s="153"/>
      <c r="J10" s="153"/>
      <c r="K10" s="153"/>
      <c r="L10" s="153"/>
    </row>
    <row r="11" spans="1:14" ht="15.75" thickBot="1" x14ac:dyDescent="0.3">
      <c r="A11" s="155" t="s">
        <v>12</v>
      </c>
      <c r="B11" s="142">
        <f>(NStf!AF14)</f>
        <v>0.66440677966101691</v>
      </c>
      <c r="C11" s="142">
        <f>(NStf!AG14)</f>
        <v>1.5486661860129776</v>
      </c>
      <c r="D11" s="142">
        <f>(NStf!AH14)</f>
        <v>0.68888888888888888</v>
      </c>
      <c r="E11" s="142">
        <f>(NStf!AI14)</f>
        <v>1</v>
      </c>
      <c r="F11" s="157" t="e">
        <f>(NStf!#REF!)</f>
        <v>#REF!</v>
      </c>
      <c r="G11" s="153"/>
      <c r="H11" s="153"/>
      <c r="I11" s="153"/>
      <c r="J11" s="153"/>
      <c r="K11" s="153"/>
      <c r="L11" s="153"/>
    </row>
    <row r="12" spans="1:14" ht="15.75" thickBot="1" x14ac:dyDescent="0.3">
      <c r="A12" s="155" t="s">
        <v>14</v>
      </c>
      <c r="B12" s="142">
        <f>(NStf!AF17)</f>
        <v>1.0821663573477307</v>
      </c>
      <c r="C12" s="142">
        <f>(NStf!AG17)</f>
        <v>0.66694514062935117</v>
      </c>
      <c r="D12" s="142">
        <f>(NStf!AH17)</f>
        <v>0.96482508124641564</v>
      </c>
      <c r="E12" s="142">
        <f>(NStf!AI17)</f>
        <v>1</v>
      </c>
      <c r="F12" s="157" t="e">
        <f>(NStf!#REF!)</f>
        <v>#REF!</v>
      </c>
      <c r="G12" s="153"/>
      <c r="H12" s="153"/>
      <c r="I12" s="153"/>
      <c r="J12" s="153"/>
      <c r="K12" s="153"/>
      <c r="L12" s="153"/>
    </row>
    <row r="13" spans="1:14" ht="15.75" thickBot="1" x14ac:dyDescent="0.3">
      <c r="A13" s="155" t="s">
        <v>15</v>
      </c>
      <c r="B13" s="142">
        <f>(NStf!AF18)</f>
        <v>0.87528842275110941</v>
      </c>
      <c r="C13" s="142">
        <f>(NStf!AG18)</f>
        <v>0.87780187997107739</v>
      </c>
      <c r="D13" s="142">
        <f>(NStf!AH18)</f>
        <v>1.0842490842490842</v>
      </c>
      <c r="E13" s="142">
        <f>(NStf!AI18)</f>
        <v>0.96086956521739131</v>
      </c>
      <c r="F13" s="157" t="e">
        <f>(NStf!#REF!)</f>
        <v>#REF!</v>
      </c>
      <c r="G13" s="153"/>
      <c r="H13" s="153"/>
      <c r="I13" s="153"/>
      <c r="J13" s="153"/>
      <c r="K13" s="153"/>
      <c r="L13" s="153"/>
    </row>
    <row r="14" spans="1:14" ht="15.75" thickBot="1" x14ac:dyDescent="0.3">
      <c r="A14" s="155" t="s">
        <v>16</v>
      </c>
      <c r="B14" s="142">
        <f>(NStf!AF19)</f>
        <v>0.79426258359732493</v>
      </c>
      <c r="C14" s="142">
        <f>(NStf!AG19)</f>
        <v>0.88672438672438669</v>
      </c>
      <c r="D14" s="142">
        <f>(NStf!AH19)</f>
        <v>0.87490935460478603</v>
      </c>
      <c r="E14" s="142">
        <f>(NStf!AI19)</f>
        <v>1.0033816425120774</v>
      </c>
      <c r="F14" s="157" t="e">
        <f>(NStf!#REF!)</f>
        <v>#REF!</v>
      </c>
      <c r="G14" s="153"/>
      <c r="H14" s="153"/>
      <c r="I14" s="153"/>
      <c r="J14" s="153"/>
      <c r="K14" s="153"/>
      <c r="L14" s="153"/>
    </row>
    <row r="15" spans="1:14" ht="15.75" thickBot="1" x14ac:dyDescent="0.3">
      <c r="A15" s="155" t="s">
        <v>18</v>
      </c>
      <c r="B15" s="142">
        <f>(NStf!AF21)</f>
        <v>0.75302872966424372</v>
      </c>
      <c r="C15" s="142">
        <f>(NStf!AG21)</f>
        <v>0.91792498782269849</v>
      </c>
      <c r="D15" s="142">
        <f>(NStf!AH21)</f>
        <v>0.98442028985507246</v>
      </c>
      <c r="E15" s="142">
        <f>(NStf!AI21)</f>
        <v>1.0333333333333334</v>
      </c>
      <c r="F15" s="157" t="e">
        <f>(NStf!#REF!)</f>
        <v>#REF!</v>
      </c>
      <c r="G15" s="153"/>
      <c r="H15" s="153"/>
      <c r="I15" s="153"/>
      <c r="J15" s="153"/>
      <c r="K15" s="153"/>
      <c r="L15" s="153"/>
    </row>
    <row r="16" spans="1:14" ht="15.75" thickBot="1" x14ac:dyDescent="0.3">
      <c r="A16" s="155" t="s">
        <v>21</v>
      </c>
      <c r="B16" s="142">
        <f>(NStf!AF25)</f>
        <v>0.78516575147447631</v>
      </c>
      <c r="C16" s="142">
        <f>(NStf!AG25)</f>
        <v>0.85558843771507231</v>
      </c>
      <c r="D16" s="142">
        <f>(NStf!AH25)</f>
        <v>0.8707453416149068</v>
      </c>
      <c r="E16" s="142">
        <f>(NStf!AI25)</f>
        <v>0.92981186685962369</v>
      </c>
      <c r="F16" s="157" t="e">
        <f>(NStf!#REF!)</f>
        <v>#REF!</v>
      </c>
      <c r="G16" s="153"/>
      <c r="H16" s="153"/>
      <c r="I16" s="153"/>
      <c r="J16" s="153"/>
      <c r="K16" s="153"/>
      <c r="L16" s="153"/>
    </row>
    <row r="17" spans="1:14" ht="15.75" thickBot="1" x14ac:dyDescent="0.3">
      <c r="A17" s="155" t="s">
        <v>25</v>
      </c>
      <c r="B17" s="142">
        <f>(NStf!AF28)</f>
        <v>0.76912474155754651</v>
      </c>
      <c r="C17" s="142">
        <f>(NStf!AG28)</f>
        <v>0.91187384044526898</v>
      </c>
      <c r="D17" s="142">
        <f>(NStf!AH28)</f>
        <v>0.8666666666666667</v>
      </c>
      <c r="E17" s="142">
        <f>(NStf!AI28)</f>
        <v>1.25</v>
      </c>
      <c r="F17" s="157" t="e">
        <f>(NStf!#REF!)</f>
        <v>#REF!</v>
      </c>
      <c r="G17" s="153"/>
      <c r="H17" s="153"/>
      <c r="I17" s="153"/>
      <c r="J17" s="153"/>
      <c r="K17" s="153"/>
      <c r="L17" s="153"/>
    </row>
    <row r="18" spans="1:14" ht="17.25" thickBot="1" x14ac:dyDescent="0.3">
      <c r="A18" s="156" t="s">
        <v>203</v>
      </c>
      <c r="B18" s="159" t="e">
        <f>(NStf!#REF!)</f>
        <v>#REF!</v>
      </c>
      <c r="C18" s="160" t="e">
        <f>(NStf!#REF!)</f>
        <v>#REF!</v>
      </c>
      <c r="D18" s="161" t="e">
        <f>(NStf!#REF!)</f>
        <v>#REF!</v>
      </c>
      <c r="E18" s="160" t="e">
        <f>(NStf!#REF!)</f>
        <v>#REF!</v>
      </c>
      <c r="F18" s="163" t="e">
        <f>(NStf!#REF!)</f>
        <v>#REF!</v>
      </c>
      <c r="G18" s="146"/>
      <c r="H18" s="146"/>
      <c r="I18" s="146"/>
      <c r="J18" s="147"/>
      <c r="K18" s="147"/>
      <c r="L18" s="147"/>
    </row>
    <row r="19" spans="1:14" ht="15.75" thickBot="1" x14ac:dyDescent="0.3"/>
    <row r="20" spans="1:14" ht="25.5" x14ac:dyDescent="0.25">
      <c r="A20" s="343" t="s">
        <v>205</v>
      </c>
      <c r="B20" s="337" t="s">
        <v>190</v>
      </c>
      <c r="C20" s="337" t="s">
        <v>191</v>
      </c>
      <c r="D20" s="337" t="s">
        <v>192</v>
      </c>
      <c r="E20" s="337" t="s">
        <v>193</v>
      </c>
      <c r="F20" s="337" t="s">
        <v>206</v>
      </c>
      <c r="G20" s="144" t="s">
        <v>195</v>
      </c>
      <c r="H20" s="144" t="s">
        <v>195</v>
      </c>
      <c r="I20" s="337" t="s">
        <v>199</v>
      </c>
      <c r="J20" s="337" t="s">
        <v>200</v>
      </c>
      <c r="K20" s="337" t="s">
        <v>201</v>
      </c>
      <c r="L20" s="337" t="s">
        <v>202</v>
      </c>
    </row>
    <row r="21" spans="1:14" ht="51.75" thickBot="1" x14ac:dyDescent="0.3">
      <c r="A21" s="344"/>
      <c r="B21" s="338"/>
      <c r="C21" s="338"/>
      <c r="D21" s="338"/>
      <c r="E21" s="338"/>
      <c r="F21" s="338"/>
      <c r="G21" s="145" t="s">
        <v>196</v>
      </c>
      <c r="H21" s="145" t="s">
        <v>198</v>
      </c>
      <c r="I21" s="338"/>
      <c r="J21" s="338"/>
      <c r="K21" s="338"/>
      <c r="L21" s="338"/>
      <c r="N21" t="s">
        <v>215</v>
      </c>
    </row>
    <row r="22" spans="1:14" ht="17.25" thickBot="1" x14ac:dyDescent="0.3">
      <c r="A22" s="155" t="s">
        <v>6</v>
      </c>
      <c r="B22" s="158">
        <f>(NStf!AF7)</f>
        <v>0.72281039461020213</v>
      </c>
      <c r="C22" s="158">
        <f>(NStf!AG7)</f>
        <v>0.96376811594202894</v>
      </c>
      <c r="D22" s="158">
        <f>(NStf!AH7)</f>
        <v>1</v>
      </c>
      <c r="E22" s="158">
        <f>(NStf!AI7)</f>
        <v>1.0166666666666666</v>
      </c>
      <c r="F22" s="158" t="e">
        <f>(NStf!#REF!)</f>
        <v>#REF!</v>
      </c>
      <c r="G22" s="148"/>
      <c r="H22" s="137"/>
      <c r="I22" s="137"/>
      <c r="J22" s="150"/>
      <c r="K22" s="150"/>
      <c r="L22" s="150"/>
    </row>
    <row r="23" spans="1:14" ht="17.25" thickBot="1" x14ac:dyDescent="0.3">
      <c r="A23" s="155" t="s">
        <v>57</v>
      </c>
      <c r="B23" s="158">
        <f>(NStf!AF12)</f>
        <v>0.7902614968440036</v>
      </c>
      <c r="C23" s="158">
        <f>(NStf!AG12)</f>
        <v>0.99285190615835772</v>
      </c>
      <c r="D23" s="158">
        <f>(NStf!AH12)</f>
        <v>0.96666666666666667</v>
      </c>
      <c r="E23" s="158">
        <f>(NStf!AI12)</f>
        <v>1.0009661835748793</v>
      </c>
      <c r="F23" s="158" t="e">
        <f>(NStf!#REF!)</f>
        <v>#REF!</v>
      </c>
      <c r="G23" s="137"/>
      <c r="H23" s="137"/>
      <c r="I23" s="137"/>
      <c r="J23" s="149"/>
      <c r="K23" s="149"/>
      <c r="L23" s="149"/>
    </row>
    <row r="24" spans="1:14" ht="17.25" thickBot="1" x14ac:dyDescent="0.3">
      <c r="A24" s="155" t="s">
        <v>13</v>
      </c>
      <c r="B24" s="158">
        <f>(NStf!AF15)</f>
        <v>0.81092862365712359</v>
      </c>
      <c r="C24" s="158">
        <f>(NStf!AG15)</f>
        <v>0.44424964936886396</v>
      </c>
      <c r="D24" s="158">
        <f>(NStf!AH15)</f>
        <v>0.77625635234330892</v>
      </c>
      <c r="E24" s="158">
        <f>(NStf!AI15)</f>
        <v>0.6428571428571429</v>
      </c>
      <c r="F24" s="158" t="e">
        <f>(NStf!#REF!)</f>
        <v>#REF!</v>
      </c>
      <c r="G24" s="137"/>
      <c r="H24" s="137"/>
      <c r="I24" s="137"/>
      <c r="J24" s="149"/>
      <c r="K24" s="149"/>
      <c r="L24" s="149"/>
    </row>
    <row r="25" spans="1:14" ht="17.25" thickBot="1" x14ac:dyDescent="0.3">
      <c r="A25" s="155" t="s">
        <v>19</v>
      </c>
      <c r="B25" s="158">
        <f>(NStf!AF22)</f>
        <v>0.97900072411296157</v>
      </c>
      <c r="C25" s="158">
        <f>(NStf!AG22)</f>
        <v>0.25923244026068065</v>
      </c>
      <c r="D25" s="158">
        <f>(NStf!AH22)</f>
        <v>0.97101449275362317</v>
      </c>
      <c r="E25" s="158">
        <f>(NStf!AI22)</f>
        <v>3.3333333333333333E-2</v>
      </c>
      <c r="F25" s="158" t="e">
        <f>(NStf!#REF!)</f>
        <v>#REF!</v>
      </c>
      <c r="G25" s="137"/>
      <c r="H25" s="137"/>
      <c r="I25" s="137"/>
      <c r="J25" s="149"/>
      <c r="K25" s="149"/>
      <c r="L25" s="149"/>
    </row>
    <row r="26" spans="1:14" ht="17.25" thickBot="1" x14ac:dyDescent="0.3">
      <c r="A26" s="155" t="s">
        <v>60</v>
      </c>
      <c r="B26" s="158">
        <f>(NStf!AF23)</f>
        <v>0.78360561765548864</v>
      </c>
      <c r="C26" s="158">
        <f>(NStf!AG23)</f>
        <v>0.92162451015318847</v>
      </c>
      <c r="D26" s="158">
        <f>(NStf!AH23)</f>
        <v>1</v>
      </c>
      <c r="E26" s="158">
        <f>(NStf!AI23)</f>
        <v>0.98333333333333328</v>
      </c>
      <c r="F26" s="158" t="e">
        <f>(NStf!#REF!)</f>
        <v>#REF!</v>
      </c>
      <c r="G26" s="137"/>
      <c r="H26" s="137"/>
      <c r="I26" s="137"/>
      <c r="J26" s="149"/>
      <c r="K26" s="149"/>
      <c r="L26" s="149"/>
    </row>
    <row r="27" spans="1:14" ht="17.25" thickBot="1" x14ac:dyDescent="0.3">
      <c r="A27" s="155" t="s">
        <v>20</v>
      </c>
      <c r="B27" s="158">
        <f>(NStf!AF24)</f>
        <v>0.96473909324208729</v>
      </c>
      <c r="C27" s="158">
        <f>(NStf!AG24)</f>
        <v>0.91923216226005067</v>
      </c>
      <c r="D27" s="158">
        <f>(NStf!AH24)</f>
        <v>1.0147826086956522</v>
      </c>
      <c r="E27" s="158">
        <f>(NStf!AI24)</f>
        <v>0.96666666666666667</v>
      </c>
      <c r="F27" s="158" t="e">
        <f>(NStf!#REF!)</f>
        <v>#REF!</v>
      </c>
      <c r="G27" s="137"/>
      <c r="H27" s="137"/>
      <c r="I27" s="137"/>
      <c r="J27" s="149"/>
      <c r="K27" s="149"/>
      <c r="L27" s="149"/>
    </row>
    <row r="28" spans="1:14" ht="17.25" thickBot="1" x14ac:dyDescent="0.3">
      <c r="A28" s="155" t="s">
        <v>22</v>
      </c>
      <c r="B28" s="158">
        <f>(NStf!AF26)</f>
        <v>0.95181159420289851</v>
      </c>
      <c r="C28" s="158">
        <f>(NStf!AG26)</f>
        <v>0.8850931677018633</v>
      </c>
      <c r="D28" s="158">
        <f>(NStf!AH26)</f>
        <v>0.99239130434782608</v>
      </c>
      <c r="E28" s="158">
        <f>(NStf!AI26)</f>
        <v>1</v>
      </c>
      <c r="F28" s="158" t="e">
        <f>(NStf!#REF!)</f>
        <v>#REF!</v>
      </c>
      <c r="G28" s="137"/>
      <c r="H28" s="137"/>
      <c r="I28" s="137"/>
      <c r="J28" s="149"/>
      <c r="K28" s="149"/>
      <c r="L28" s="149"/>
    </row>
    <row r="29" spans="1:14" ht="17.25" thickBot="1" x14ac:dyDescent="0.3">
      <c r="A29" s="155" t="s">
        <v>23</v>
      </c>
      <c r="B29" s="158">
        <f>(NStf!AF27)</f>
        <v>0.89078147200909341</v>
      </c>
      <c r="C29" s="158">
        <f>(NStf!AG27)</f>
        <v>0.98066914498141267</v>
      </c>
      <c r="D29" s="158">
        <f>(NStf!AH27)</f>
        <v>0.98041508330897398</v>
      </c>
      <c r="E29" s="158">
        <f>(NStf!AI27)</f>
        <v>0.98333333333333328</v>
      </c>
      <c r="F29" s="158" t="e">
        <f>(NStf!#REF!)</f>
        <v>#REF!</v>
      </c>
      <c r="G29" s="137"/>
      <c r="H29" s="137"/>
      <c r="I29" s="137"/>
      <c r="J29" s="149"/>
      <c r="K29" s="149"/>
      <c r="L29" s="149"/>
    </row>
    <row r="30" spans="1:14" ht="17.25" thickBot="1" x14ac:dyDescent="0.3">
      <c r="A30" s="156" t="s">
        <v>207</v>
      </c>
      <c r="B30" s="159" t="e">
        <f>(NStf!#REF!)</f>
        <v>#REF!</v>
      </c>
      <c r="C30" s="160" t="e">
        <f>(NStf!#REF!)</f>
        <v>#REF!</v>
      </c>
      <c r="D30" s="160" t="e">
        <f>(NStf!#REF!)</f>
        <v>#REF!</v>
      </c>
      <c r="E30" s="160" t="e">
        <f>(NStf!#REF!)</f>
        <v>#REF!</v>
      </c>
      <c r="F30" s="163" t="e">
        <f>(NStf!#REF!)</f>
        <v>#REF!</v>
      </c>
      <c r="G30" s="146"/>
      <c r="H30" s="146"/>
      <c r="I30" s="146"/>
      <c r="J30" s="147"/>
      <c r="K30" s="147"/>
      <c r="L30" s="147"/>
    </row>
    <row r="31" spans="1:14" ht="15.75" thickBot="1" x14ac:dyDescent="0.3"/>
    <row r="32" spans="1:14" ht="25.5" x14ac:dyDescent="0.25">
      <c r="A32" s="343" t="s">
        <v>208</v>
      </c>
      <c r="B32" s="337" t="s">
        <v>190</v>
      </c>
      <c r="C32" s="337" t="s">
        <v>191</v>
      </c>
      <c r="D32" s="337" t="s">
        <v>192</v>
      </c>
      <c r="E32" s="337" t="s">
        <v>193</v>
      </c>
      <c r="F32" s="337" t="s">
        <v>209</v>
      </c>
      <c r="G32" s="144" t="s">
        <v>195</v>
      </c>
      <c r="H32" s="144" t="s">
        <v>195</v>
      </c>
      <c r="I32" s="337" t="s">
        <v>210</v>
      </c>
      <c r="J32" s="337" t="s">
        <v>200</v>
      </c>
      <c r="K32" s="337" t="s">
        <v>201</v>
      </c>
      <c r="L32" s="337" t="s">
        <v>202</v>
      </c>
    </row>
    <row r="33" spans="1:14" ht="51.75" thickBot="1" x14ac:dyDescent="0.3">
      <c r="A33" s="344"/>
      <c r="B33" s="338"/>
      <c r="C33" s="338"/>
      <c r="D33" s="338"/>
      <c r="E33" s="338"/>
      <c r="F33" s="338"/>
      <c r="G33" s="145" t="s">
        <v>196</v>
      </c>
      <c r="H33" s="145" t="s">
        <v>198</v>
      </c>
      <c r="I33" s="338"/>
      <c r="J33" s="338"/>
      <c r="K33" s="338"/>
      <c r="L33" s="338"/>
      <c r="N33" t="s">
        <v>215</v>
      </c>
    </row>
    <row r="34" spans="1:14" ht="17.25" thickBot="1" x14ac:dyDescent="0.3">
      <c r="A34" s="155" t="s">
        <v>8</v>
      </c>
      <c r="B34" s="158">
        <f>(NStf!AF9)</f>
        <v>0.77265133016321808</v>
      </c>
      <c r="C34" s="158">
        <f>(NStf!AG9)</f>
        <v>0.46792723791287699</v>
      </c>
      <c r="D34" s="158">
        <f>(NStf!AH9)</f>
        <v>0.74103260869565213</v>
      </c>
      <c r="E34" s="158">
        <f>(NStf!AI9)</f>
        <v>0.9652173913043478</v>
      </c>
      <c r="F34" s="158" t="e">
        <f>(NStf!#REF!)</f>
        <v>#REF!</v>
      </c>
      <c r="G34" s="148"/>
      <c r="H34" s="137"/>
      <c r="I34" s="137"/>
      <c r="J34" s="150"/>
      <c r="K34" s="150"/>
      <c r="L34" s="150"/>
    </row>
    <row r="35" spans="1:14" ht="17.25" thickBot="1" x14ac:dyDescent="0.3">
      <c r="A35" s="155" t="s">
        <v>17</v>
      </c>
      <c r="B35" s="158">
        <f>(NStf!AF20)</f>
        <v>0.77265133016321808</v>
      </c>
      <c r="C35" s="158">
        <f>(NStf!AG20)</f>
        <v>0.3961225466730493</v>
      </c>
      <c r="D35" s="158">
        <f>(NStf!AH20)</f>
        <v>0.74103260869565213</v>
      </c>
      <c r="E35" s="158">
        <f>(NStf!AI20)</f>
        <v>0.93188405797101448</v>
      </c>
      <c r="F35" s="158" t="e">
        <f>(NStf!#REF!)</f>
        <v>#REF!</v>
      </c>
      <c r="G35" s="148"/>
      <c r="H35" s="137"/>
      <c r="I35" s="137"/>
      <c r="J35" s="150"/>
      <c r="K35" s="150"/>
      <c r="L35" s="150"/>
    </row>
    <row r="36" spans="1:14" ht="17.25" thickBot="1" x14ac:dyDescent="0.3">
      <c r="A36" s="155" t="s">
        <v>131</v>
      </c>
      <c r="B36" s="158">
        <f>(NStf!AF16)</f>
        <v>0.92172784931770135</v>
      </c>
      <c r="C36" s="158">
        <f>(NStf!AG16)</f>
        <v>0.63495720868992755</v>
      </c>
      <c r="D36" s="158">
        <f>(NStf!AH16)</f>
        <v>0.89411111111111108</v>
      </c>
      <c r="E36" s="158">
        <f>(NStf!AI16)</f>
        <v>0.6855072463768116</v>
      </c>
      <c r="F36" s="158" t="e">
        <f>(NStf!#REF!)</f>
        <v>#REF!</v>
      </c>
      <c r="G36" s="148"/>
      <c r="H36" s="137"/>
      <c r="I36" s="137"/>
      <c r="J36" s="150"/>
      <c r="K36" s="150"/>
      <c r="L36" s="150"/>
    </row>
    <row r="37" spans="1:14" ht="17.25" thickBot="1" x14ac:dyDescent="0.3">
      <c r="A37" s="155" t="s">
        <v>26</v>
      </c>
      <c r="B37" s="158">
        <f>(NStf!AF29)</f>
        <v>0.69184362934362931</v>
      </c>
      <c r="C37" s="158">
        <f>(NStf!AG29)</f>
        <v>0.7369565217391304</v>
      </c>
      <c r="D37" s="158">
        <f>(NStf!AH29)</f>
        <v>0.83333333333333337</v>
      </c>
      <c r="E37" s="158">
        <f>(NStf!AI29)</f>
        <v>1</v>
      </c>
      <c r="F37" s="158" t="e">
        <f>(NStf!#REF!)</f>
        <v>#REF!</v>
      </c>
      <c r="G37" s="137"/>
      <c r="H37" s="137"/>
      <c r="I37" s="137"/>
      <c r="J37" s="150"/>
      <c r="K37" s="150"/>
      <c r="L37" s="150"/>
    </row>
    <row r="38" spans="1:14" ht="17.25" thickBot="1" x14ac:dyDescent="0.3">
      <c r="A38" s="156" t="s">
        <v>211</v>
      </c>
      <c r="B38" s="159" t="e">
        <f>(NStf!#REF!)</f>
        <v>#REF!</v>
      </c>
      <c r="C38" s="160" t="e">
        <f>(NStf!#REF!)</f>
        <v>#REF!</v>
      </c>
      <c r="D38" s="160" t="e">
        <f>(NStf!#REF!)</f>
        <v>#REF!</v>
      </c>
      <c r="E38" s="160" t="e">
        <f>(NStf!#REF!)</f>
        <v>#REF!</v>
      </c>
      <c r="F38" s="163" t="e">
        <f>(NStf!#REF!)</f>
        <v>#REF!</v>
      </c>
      <c r="G38" s="146"/>
      <c r="H38" s="146"/>
      <c r="I38" s="146"/>
      <c r="J38" s="147"/>
      <c r="K38" s="147"/>
      <c r="L38" s="147"/>
    </row>
    <row r="39" spans="1:14" ht="15.75" thickBot="1" x14ac:dyDescent="0.3"/>
    <row r="40" spans="1:14" ht="25.5" x14ac:dyDescent="0.25">
      <c r="A40" s="343" t="s">
        <v>212</v>
      </c>
      <c r="B40" s="337" t="s">
        <v>190</v>
      </c>
      <c r="C40" s="337" t="s">
        <v>191</v>
      </c>
      <c r="D40" s="337" t="s">
        <v>192</v>
      </c>
      <c r="E40" s="337" t="s">
        <v>193</v>
      </c>
      <c r="F40" s="337" t="s">
        <v>209</v>
      </c>
      <c r="G40" s="144" t="s">
        <v>195</v>
      </c>
      <c r="H40" s="144" t="s">
        <v>195</v>
      </c>
      <c r="I40" s="337" t="s">
        <v>199</v>
      </c>
      <c r="J40" s="337" t="s">
        <v>200</v>
      </c>
      <c r="K40" s="337" t="s">
        <v>201</v>
      </c>
      <c r="L40" s="337" t="s">
        <v>202</v>
      </c>
    </row>
    <row r="41" spans="1:14" ht="51.75" thickBot="1" x14ac:dyDescent="0.3">
      <c r="A41" s="344"/>
      <c r="B41" s="338"/>
      <c r="C41" s="338"/>
      <c r="D41" s="338"/>
      <c r="E41" s="338"/>
      <c r="F41" s="338"/>
      <c r="G41" s="145" t="s">
        <v>196</v>
      </c>
      <c r="H41" s="145" t="s">
        <v>198</v>
      </c>
      <c r="I41" s="338"/>
      <c r="J41" s="338"/>
      <c r="K41" s="338"/>
      <c r="L41" s="338"/>
    </row>
    <row r="42" spans="1:14" ht="17.25" thickBot="1" x14ac:dyDescent="0.3">
      <c r="A42" s="125" t="s">
        <v>182</v>
      </c>
      <c r="B42" s="158" t="e">
        <f>NStf!#REF!</f>
        <v>#REF!</v>
      </c>
      <c r="C42" s="158" t="e">
        <f>NStf!#REF!</f>
        <v>#REF!</v>
      </c>
      <c r="D42" s="158" t="e">
        <f>NStf!#REF!</f>
        <v>#REF!</v>
      </c>
      <c r="E42" s="158" t="e">
        <f>NStf!#REF!</f>
        <v>#REF!</v>
      </c>
      <c r="F42" s="158" t="e">
        <f>NStf!#REF!</f>
        <v>#REF!</v>
      </c>
      <c r="G42" s="148"/>
      <c r="H42" s="137"/>
      <c r="I42" s="137"/>
      <c r="J42" s="150"/>
      <c r="K42" s="150"/>
      <c r="L42" s="150"/>
      <c r="N42" t="s">
        <v>215</v>
      </c>
    </row>
  </sheetData>
  <mergeCells count="40">
    <mergeCell ref="A40:A41"/>
    <mergeCell ref="B40:B41"/>
    <mergeCell ref="C40:C41"/>
    <mergeCell ref="D40:D41"/>
    <mergeCell ref="E40:E41"/>
    <mergeCell ref="F40:F41"/>
    <mergeCell ref="I40:I41"/>
    <mergeCell ref="J40:J41"/>
    <mergeCell ref="K40:K41"/>
    <mergeCell ref="L40:L41"/>
    <mergeCell ref="A32:A33"/>
    <mergeCell ref="B32:B33"/>
    <mergeCell ref="C32:C33"/>
    <mergeCell ref="D32:D33"/>
    <mergeCell ref="E32:E33"/>
    <mergeCell ref="F32:F33"/>
    <mergeCell ref="I32:I33"/>
    <mergeCell ref="J32:J33"/>
    <mergeCell ref="K32:K33"/>
    <mergeCell ref="L32:L33"/>
    <mergeCell ref="A20:A21"/>
    <mergeCell ref="B20:B21"/>
    <mergeCell ref="C20:C21"/>
    <mergeCell ref="D20:D21"/>
    <mergeCell ref="E20:E21"/>
    <mergeCell ref="F20:F21"/>
    <mergeCell ref="I20:I21"/>
    <mergeCell ref="J20:J21"/>
    <mergeCell ref="K20:K21"/>
    <mergeCell ref="L20:L21"/>
    <mergeCell ref="A2:A3"/>
    <mergeCell ref="B2:B3"/>
    <mergeCell ref="C2:C3"/>
    <mergeCell ref="D2:D3"/>
    <mergeCell ref="E2:E3"/>
    <mergeCell ref="F2:F3"/>
    <mergeCell ref="I2:I3"/>
    <mergeCell ref="J2:J3"/>
    <mergeCell ref="K2:K3"/>
    <mergeCell ref="L2:L3"/>
  </mergeCells>
  <dataValidations count="1">
    <dataValidation operator="greaterThan" allowBlank="1" showInputMessage="1" showErrorMessage="1" sqref="A42" xr:uid="{00000000-0002-0000-0D00-000000000000}"/>
  </dataValidation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50"/>
  </sheetPr>
  <dimension ref="A1:L58"/>
  <sheetViews>
    <sheetView workbookViewId="0">
      <selection activeCell="B32" sqref="B32:G34"/>
    </sheetView>
  </sheetViews>
  <sheetFormatPr defaultRowHeight="15" x14ac:dyDescent="0.25"/>
  <cols>
    <col min="1" max="1" width="13.5703125" customWidth="1"/>
    <col min="2" max="2" width="10.7109375" style="91" customWidth="1"/>
    <col min="3" max="3" width="11.28515625" style="91" customWidth="1"/>
  </cols>
  <sheetData>
    <row r="1" spans="1:12" x14ac:dyDescent="0.25">
      <c r="A1" t="s">
        <v>222</v>
      </c>
    </row>
    <row r="3" spans="1:12" x14ac:dyDescent="0.25">
      <c r="A3" s="1" t="s">
        <v>216</v>
      </c>
      <c r="B3" s="165" t="s">
        <v>219</v>
      </c>
      <c r="C3" s="165" t="s">
        <v>56</v>
      </c>
    </row>
    <row r="4" spans="1:12" x14ac:dyDescent="0.25">
      <c r="A4" s="101" t="s">
        <v>217</v>
      </c>
      <c r="B4" s="81">
        <v>116287.25</v>
      </c>
      <c r="C4" s="166">
        <v>107401.20954274951</v>
      </c>
    </row>
    <row r="5" spans="1:12" x14ac:dyDescent="0.25">
      <c r="A5" s="101" t="s">
        <v>218</v>
      </c>
      <c r="B5" s="81">
        <v>89470.75</v>
      </c>
      <c r="C5" s="166">
        <v>70738.040000000008</v>
      </c>
    </row>
    <row r="7" spans="1:12" x14ac:dyDescent="0.25">
      <c r="A7" s="1" t="s">
        <v>216</v>
      </c>
      <c r="B7" s="165" t="s">
        <v>219</v>
      </c>
      <c r="C7" s="165" t="s">
        <v>56</v>
      </c>
    </row>
    <row r="8" spans="1:12" x14ac:dyDescent="0.25">
      <c r="A8" s="101" t="s">
        <v>220</v>
      </c>
      <c r="B8" s="81">
        <v>64464.25</v>
      </c>
      <c r="C8" s="166">
        <v>65401.089953425173</v>
      </c>
    </row>
    <row r="9" spans="1:12" x14ac:dyDescent="0.25">
      <c r="A9" s="101" t="s">
        <v>221</v>
      </c>
      <c r="B9" s="81">
        <v>51945.75</v>
      </c>
      <c r="C9" s="166">
        <v>53530.5</v>
      </c>
    </row>
    <row r="11" spans="1:12" x14ac:dyDescent="0.25">
      <c r="B11" s="164"/>
      <c r="L11" t="s">
        <v>189</v>
      </c>
    </row>
    <row r="29" spans="1:7" x14ac:dyDescent="0.25">
      <c r="A29" t="s">
        <v>181</v>
      </c>
      <c r="B29" s="164"/>
    </row>
    <row r="30" spans="1:7" x14ac:dyDescent="0.25">
      <c r="A30" s="1"/>
      <c r="B30" s="345" t="s">
        <v>219</v>
      </c>
      <c r="C30" s="345"/>
      <c r="D30" s="345"/>
      <c r="E30" s="345" t="s">
        <v>56</v>
      </c>
      <c r="F30" s="345"/>
      <c r="G30" s="345"/>
    </row>
    <row r="31" spans="1:7" x14ac:dyDescent="0.25">
      <c r="A31" s="167" t="s">
        <v>144</v>
      </c>
      <c r="B31" s="167" t="s">
        <v>184</v>
      </c>
      <c r="C31" s="167" t="s">
        <v>227</v>
      </c>
      <c r="D31" s="167" t="s">
        <v>228</v>
      </c>
      <c r="E31" s="167" t="s">
        <v>184</v>
      </c>
      <c r="F31" s="167" t="s">
        <v>227</v>
      </c>
      <c r="G31" s="167" t="s">
        <v>228</v>
      </c>
    </row>
    <row r="32" spans="1:7" x14ac:dyDescent="0.25">
      <c r="A32" s="167" t="s">
        <v>226</v>
      </c>
      <c r="B32" s="162">
        <v>62757.45</v>
      </c>
      <c r="C32" s="162">
        <v>21485.73</v>
      </c>
      <c r="D32" s="162">
        <v>30182.91</v>
      </c>
      <c r="E32" s="162">
        <v>63240.799999999996</v>
      </c>
      <c r="F32" s="162">
        <v>27831.45</v>
      </c>
      <c r="G32" s="162">
        <v>31426.866666666669</v>
      </c>
    </row>
    <row r="33" spans="1:12" x14ac:dyDescent="0.25">
      <c r="A33" s="167" t="s">
        <v>225</v>
      </c>
      <c r="B33" s="162">
        <v>10151.5</v>
      </c>
      <c r="C33" s="162">
        <v>2408.92</v>
      </c>
      <c r="D33" s="162">
        <v>4168.75</v>
      </c>
      <c r="E33" s="162">
        <v>9032.25</v>
      </c>
      <c r="F33" s="162">
        <v>3619.4166666666665</v>
      </c>
      <c r="G33" s="162">
        <v>4806.5</v>
      </c>
    </row>
    <row r="34" spans="1:12" x14ac:dyDescent="0.25">
      <c r="A34" s="167" t="s">
        <v>224</v>
      </c>
      <c r="B34" s="162">
        <v>3661.75</v>
      </c>
      <c r="C34" s="162">
        <v>1562.27</v>
      </c>
      <c r="D34" s="162">
        <v>3140.5</v>
      </c>
      <c r="E34" s="162">
        <v>4948.6666666666679</v>
      </c>
      <c r="F34" s="162">
        <v>1087.3333333333333</v>
      </c>
      <c r="G34" s="162">
        <v>3795.3333333333335</v>
      </c>
    </row>
    <row r="35" spans="1:12" x14ac:dyDescent="0.25">
      <c r="B35" s="164"/>
    </row>
    <row r="38" spans="1:12" x14ac:dyDescent="0.25">
      <c r="L38" t="s">
        <v>223</v>
      </c>
    </row>
    <row r="55" spans="1:3" x14ac:dyDescent="0.25">
      <c r="A55" s="1" t="s">
        <v>144</v>
      </c>
      <c r="B55" s="165" t="s">
        <v>219</v>
      </c>
      <c r="C55" s="165" t="s">
        <v>56</v>
      </c>
    </row>
    <row r="56" spans="1:3" x14ac:dyDescent="0.25">
      <c r="A56" s="101" t="s">
        <v>140</v>
      </c>
      <c r="B56" s="100">
        <f>B5/B4</f>
        <v>0.76939432310936928</v>
      </c>
      <c r="C56" s="100">
        <f>C5/C4</f>
        <v>0.65863355078737496</v>
      </c>
    </row>
    <row r="57" spans="1:3" x14ac:dyDescent="0.25">
      <c r="A57" s="101" t="s">
        <v>141</v>
      </c>
      <c r="B57" s="100">
        <f>B9/B8</f>
        <v>0.80580709462996936</v>
      </c>
      <c r="C57" s="100">
        <f>C9/C8</f>
        <v>0.81849553330259917</v>
      </c>
    </row>
    <row r="58" spans="1:3" x14ac:dyDescent="0.25">
      <c r="A58" s="133"/>
    </row>
  </sheetData>
  <mergeCells count="2">
    <mergeCell ref="B30:D30"/>
    <mergeCell ref="E30:G30"/>
  </mergeCells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209"/>
  <sheetViews>
    <sheetView workbookViewId="0"/>
  </sheetViews>
  <sheetFormatPr defaultRowHeight="15" x14ac:dyDescent="0.25"/>
  <cols>
    <col min="1" max="1" width="27.5703125" style="140" customWidth="1"/>
    <col min="2" max="2" width="9.140625" style="91"/>
    <col min="3" max="3" width="27.28515625" style="91" customWidth="1"/>
    <col min="4" max="4" width="9.140625" style="91"/>
    <col min="5" max="5" width="26.85546875" style="91" customWidth="1"/>
  </cols>
  <sheetData>
    <row r="1" spans="1:5" ht="26.25" thickBot="1" x14ac:dyDescent="0.3">
      <c r="A1" s="141" t="s">
        <v>157</v>
      </c>
      <c r="C1" s="141" t="s">
        <v>158</v>
      </c>
      <c r="D1" s="138"/>
      <c r="E1" s="129" t="s">
        <v>159</v>
      </c>
    </row>
    <row r="2" spans="1:5" x14ac:dyDescent="0.25">
      <c r="A2" s="139" t="s">
        <v>183</v>
      </c>
      <c r="C2" s="139" t="s">
        <v>57</v>
      </c>
      <c r="E2" s="139" t="s">
        <v>8</v>
      </c>
    </row>
    <row r="3" spans="1:5" x14ac:dyDescent="0.25">
      <c r="A3" s="139" t="s">
        <v>4</v>
      </c>
      <c r="C3" s="139" t="s">
        <v>13</v>
      </c>
      <c r="E3" s="139" t="s">
        <v>17</v>
      </c>
    </row>
    <row r="4" spans="1:5" x14ac:dyDescent="0.25">
      <c r="A4" s="139" t="s">
        <v>5</v>
      </c>
      <c r="C4" s="139" t="s">
        <v>60</v>
      </c>
      <c r="E4" s="139" t="s">
        <v>65</v>
      </c>
    </row>
    <row r="5" spans="1:5" x14ac:dyDescent="0.25">
      <c r="A5" s="139" t="s">
        <v>7</v>
      </c>
      <c r="C5" s="139" t="s">
        <v>19</v>
      </c>
      <c r="E5" s="139" t="s">
        <v>26</v>
      </c>
    </row>
    <row r="6" spans="1:5" x14ac:dyDescent="0.25">
      <c r="A6" s="139" t="s">
        <v>9</v>
      </c>
      <c r="C6" s="139" t="s">
        <v>45</v>
      </c>
    </row>
    <row r="7" spans="1:5" x14ac:dyDescent="0.25">
      <c r="A7" s="139" t="s">
        <v>10</v>
      </c>
      <c r="C7" s="139" t="s">
        <v>22</v>
      </c>
    </row>
    <row r="8" spans="1:5" x14ac:dyDescent="0.25">
      <c r="A8" s="139" t="s">
        <v>11</v>
      </c>
      <c r="C8" s="139" t="s">
        <v>23</v>
      </c>
    </row>
    <row r="9" spans="1:5" x14ac:dyDescent="0.25">
      <c r="A9" s="139" t="s">
        <v>12</v>
      </c>
      <c r="C9" s="139" t="s">
        <v>24</v>
      </c>
    </row>
    <row r="10" spans="1:5" x14ac:dyDescent="0.25">
      <c r="A10" s="139" t="s">
        <v>14</v>
      </c>
      <c r="C10" s="139" t="s">
        <v>6</v>
      </c>
    </row>
    <row r="11" spans="1:5" x14ac:dyDescent="0.25">
      <c r="A11" s="139" t="s">
        <v>15</v>
      </c>
    </row>
    <row r="12" spans="1:5" x14ac:dyDescent="0.25">
      <c r="A12" s="139" t="s">
        <v>16</v>
      </c>
    </row>
    <row r="13" spans="1:5" x14ac:dyDescent="0.25">
      <c r="A13" s="139" t="s">
        <v>18</v>
      </c>
    </row>
    <row r="14" spans="1:5" x14ac:dyDescent="0.25">
      <c r="A14" s="139" t="s">
        <v>21</v>
      </c>
    </row>
    <row r="15" spans="1:5" x14ac:dyDescent="0.25">
      <c r="A15" s="139" t="s">
        <v>46</v>
      </c>
    </row>
    <row r="30" spans="1:1" x14ac:dyDescent="0.25">
      <c r="A30" s="91"/>
    </row>
    <row r="31" spans="1:1" x14ac:dyDescent="0.25">
      <c r="A31" s="91"/>
    </row>
    <row r="32" spans="1:1" x14ac:dyDescent="0.25">
      <c r="A32" s="91"/>
    </row>
    <row r="33" spans="1:1" x14ac:dyDescent="0.25">
      <c r="A33" s="91"/>
    </row>
    <row r="34" spans="1:1" x14ac:dyDescent="0.25">
      <c r="A34" s="91"/>
    </row>
    <row r="35" spans="1:1" x14ac:dyDescent="0.25">
      <c r="A35" s="91"/>
    </row>
    <row r="36" spans="1:1" x14ac:dyDescent="0.25">
      <c r="A36" s="91"/>
    </row>
    <row r="37" spans="1:1" x14ac:dyDescent="0.25">
      <c r="A37" s="91"/>
    </row>
    <row r="38" spans="1:1" x14ac:dyDescent="0.25">
      <c r="A38" s="91"/>
    </row>
    <row r="39" spans="1:1" x14ac:dyDescent="0.25">
      <c r="A39" s="91"/>
    </row>
    <row r="40" spans="1:1" x14ac:dyDescent="0.25">
      <c r="A40" s="91"/>
    </row>
    <row r="41" spans="1:1" x14ac:dyDescent="0.25">
      <c r="A41" s="91"/>
    </row>
    <row r="42" spans="1:1" x14ac:dyDescent="0.25">
      <c r="A42" s="91"/>
    </row>
    <row r="43" spans="1:1" x14ac:dyDescent="0.25">
      <c r="A43" s="91"/>
    </row>
    <row r="44" spans="1:1" x14ac:dyDescent="0.25">
      <c r="A44" s="91"/>
    </row>
    <row r="45" spans="1:1" x14ac:dyDescent="0.25">
      <c r="A45" s="91"/>
    </row>
    <row r="46" spans="1:1" x14ac:dyDescent="0.25">
      <c r="A46" s="91"/>
    </row>
    <row r="47" spans="1:1" x14ac:dyDescent="0.25">
      <c r="A47" s="91"/>
    </row>
    <row r="48" spans="1:1" x14ac:dyDescent="0.25">
      <c r="A48" s="91"/>
    </row>
    <row r="49" spans="1:1" x14ac:dyDescent="0.25">
      <c r="A49" s="91"/>
    </row>
    <row r="50" spans="1:1" x14ac:dyDescent="0.25">
      <c r="A50" s="91"/>
    </row>
    <row r="51" spans="1:1" x14ac:dyDescent="0.25">
      <c r="A51" s="91"/>
    </row>
    <row r="52" spans="1:1" x14ac:dyDescent="0.25">
      <c r="A52" s="91"/>
    </row>
    <row r="53" spans="1:1" x14ac:dyDescent="0.25">
      <c r="A53" s="91"/>
    </row>
    <row r="54" spans="1:1" x14ac:dyDescent="0.25">
      <c r="A54" s="91"/>
    </row>
    <row r="55" spans="1:1" x14ac:dyDescent="0.25">
      <c r="A55" s="91"/>
    </row>
    <row r="56" spans="1:1" x14ac:dyDescent="0.25">
      <c r="A56" s="91"/>
    </row>
    <row r="57" spans="1:1" x14ac:dyDescent="0.25">
      <c r="A57" s="91"/>
    </row>
    <row r="58" spans="1:1" x14ac:dyDescent="0.25">
      <c r="A58" s="91"/>
    </row>
    <row r="59" spans="1:1" x14ac:dyDescent="0.25">
      <c r="A59" s="91"/>
    </row>
    <row r="60" spans="1:1" x14ac:dyDescent="0.25">
      <c r="A60" s="91"/>
    </row>
    <row r="61" spans="1:1" x14ac:dyDescent="0.25">
      <c r="A61" s="91"/>
    </row>
    <row r="62" spans="1:1" x14ac:dyDescent="0.25">
      <c r="A62" s="91"/>
    </row>
    <row r="63" spans="1:1" x14ac:dyDescent="0.25">
      <c r="A63" s="91"/>
    </row>
    <row r="64" spans="1:1" x14ac:dyDescent="0.25">
      <c r="A64" s="91"/>
    </row>
    <row r="65" spans="1:1" x14ac:dyDescent="0.25">
      <c r="A65" s="91"/>
    </row>
    <row r="66" spans="1:1" x14ac:dyDescent="0.25">
      <c r="A66" s="91"/>
    </row>
    <row r="67" spans="1:1" x14ac:dyDescent="0.25">
      <c r="A67" s="91"/>
    </row>
    <row r="68" spans="1:1" x14ac:dyDescent="0.25">
      <c r="A68" s="91"/>
    </row>
    <row r="69" spans="1:1" x14ac:dyDescent="0.25">
      <c r="A69" s="91"/>
    </row>
    <row r="70" spans="1:1" x14ac:dyDescent="0.25">
      <c r="A70" s="91"/>
    </row>
    <row r="71" spans="1:1" x14ac:dyDescent="0.25">
      <c r="A71" s="91"/>
    </row>
    <row r="72" spans="1:1" x14ac:dyDescent="0.25">
      <c r="A72" s="91"/>
    </row>
    <row r="73" spans="1:1" x14ac:dyDescent="0.25">
      <c r="A73" s="91"/>
    </row>
    <row r="74" spans="1:1" x14ac:dyDescent="0.25">
      <c r="A74" s="91"/>
    </row>
    <row r="75" spans="1:1" x14ac:dyDescent="0.25">
      <c r="A75" s="91"/>
    </row>
    <row r="76" spans="1:1" x14ac:dyDescent="0.25">
      <c r="A76" s="91"/>
    </row>
    <row r="77" spans="1:1" x14ac:dyDescent="0.25">
      <c r="A77" s="91"/>
    </row>
    <row r="78" spans="1:1" x14ac:dyDescent="0.25">
      <c r="A78" s="91"/>
    </row>
    <row r="79" spans="1:1" x14ac:dyDescent="0.25">
      <c r="A79" s="91"/>
    </row>
    <row r="80" spans="1:1" x14ac:dyDescent="0.25">
      <c r="A80" s="91"/>
    </row>
    <row r="81" spans="1:1" x14ac:dyDescent="0.25">
      <c r="A81" s="91"/>
    </row>
    <row r="82" spans="1:1" x14ac:dyDescent="0.25">
      <c r="A82" s="91"/>
    </row>
    <row r="83" spans="1:1" x14ac:dyDescent="0.25">
      <c r="A83" s="91"/>
    </row>
    <row r="84" spans="1:1" x14ac:dyDescent="0.25">
      <c r="A84" s="91"/>
    </row>
    <row r="85" spans="1:1" x14ac:dyDescent="0.25">
      <c r="A85" s="91"/>
    </row>
    <row r="86" spans="1:1" x14ac:dyDescent="0.25">
      <c r="A86" s="91"/>
    </row>
    <row r="87" spans="1:1" x14ac:dyDescent="0.25">
      <c r="A87" s="91"/>
    </row>
    <row r="88" spans="1:1" x14ac:dyDescent="0.25">
      <c r="A88" s="91"/>
    </row>
    <row r="89" spans="1:1" x14ac:dyDescent="0.25">
      <c r="A89" s="91"/>
    </row>
    <row r="90" spans="1:1" x14ac:dyDescent="0.25">
      <c r="A90" s="91"/>
    </row>
    <row r="91" spans="1:1" x14ac:dyDescent="0.25">
      <c r="A91" s="91"/>
    </row>
    <row r="92" spans="1:1" x14ac:dyDescent="0.25">
      <c r="A92" s="91"/>
    </row>
    <row r="93" spans="1:1" x14ac:dyDescent="0.25">
      <c r="A93" s="91"/>
    </row>
    <row r="94" spans="1:1" x14ac:dyDescent="0.25">
      <c r="A94" s="91"/>
    </row>
    <row r="95" spans="1:1" x14ac:dyDescent="0.25">
      <c r="A95" s="91"/>
    </row>
    <row r="96" spans="1:1" x14ac:dyDescent="0.25">
      <c r="A96" s="91"/>
    </row>
    <row r="97" spans="1:1" x14ac:dyDescent="0.25">
      <c r="A97" s="91"/>
    </row>
    <row r="98" spans="1:1" x14ac:dyDescent="0.25">
      <c r="A98" s="91"/>
    </row>
    <row r="99" spans="1:1" x14ac:dyDescent="0.25">
      <c r="A99" s="91"/>
    </row>
    <row r="100" spans="1:1" x14ac:dyDescent="0.25">
      <c r="A100" s="91"/>
    </row>
    <row r="101" spans="1:1" x14ac:dyDescent="0.25">
      <c r="A101" s="91"/>
    </row>
    <row r="102" spans="1:1" x14ac:dyDescent="0.25">
      <c r="A102" s="91"/>
    </row>
    <row r="103" spans="1:1" x14ac:dyDescent="0.25">
      <c r="A103" s="91"/>
    </row>
    <row r="104" spans="1:1" x14ac:dyDescent="0.25">
      <c r="A104" s="91"/>
    </row>
    <row r="105" spans="1:1" x14ac:dyDescent="0.25">
      <c r="A105" s="91"/>
    </row>
    <row r="106" spans="1:1" x14ac:dyDescent="0.25">
      <c r="A106" s="91"/>
    </row>
    <row r="107" spans="1:1" x14ac:dyDescent="0.25">
      <c r="A107" s="91"/>
    </row>
    <row r="108" spans="1:1" x14ac:dyDescent="0.25">
      <c r="A108" s="91"/>
    </row>
    <row r="109" spans="1:1" x14ac:dyDescent="0.25">
      <c r="A109" s="91"/>
    </row>
    <row r="110" spans="1:1" x14ac:dyDescent="0.25">
      <c r="A110" s="91"/>
    </row>
    <row r="111" spans="1:1" x14ac:dyDescent="0.25">
      <c r="A111" s="91"/>
    </row>
    <row r="112" spans="1:1" x14ac:dyDescent="0.25">
      <c r="A112" s="91"/>
    </row>
    <row r="113" spans="1:1" x14ac:dyDescent="0.25">
      <c r="A113" s="91"/>
    </row>
    <row r="114" spans="1:1" x14ac:dyDescent="0.25">
      <c r="A114" s="91"/>
    </row>
    <row r="115" spans="1:1" x14ac:dyDescent="0.25">
      <c r="A115" s="91"/>
    </row>
    <row r="116" spans="1:1" x14ac:dyDescent="0.25">
      <c r="A116" s="91"/>
    </row>
    <row r="117" spans="1:1" x14ac:dyDescent="0.25">
      <c r="A117" s="91"/>
    </row>
    <row r="118" spans="1:1" x14ac:dyDescent="0.25">
      <c r="A118" s="91"/>
    </row>
    <row r="119" spans="1:1" x14ac:dyDescent="0.25">
      <c r="A119" s="91"/>
    </row>
    <row r="120" spans="1:1" x14ac:dyDescent="0.25">
      <c r="A120" s="91"/>
    </row>
    <row r="121" spans="1:1" x14ac:dyDescent="0.25">
      <c r="A121" s="91"/>
    </row>
    <row r="122" spans="1:1" x14ac:dyDescent="0.25">
      <c r="A122" s="91"/>
    </row>
    <row r="123" spans="1:1" x14ac:dyDescent="0.25">
      <c r="A123" s="91"/>
    </row>
    <row r="124" spans="1:1" x14ac:dyDescent="0.25">
      <c r="A124" s="91"/>
    </row>
    <row r="125" spans="1:1" x14ac:dyDescent="0.25">
      <c r="A125" s="91"/>
    </row>
    <row r="126" spans="1:1" x14ac:dyDescent="0.25">
      <c r="A126" s="91"/>
    </row>
    <row r="127" spans="1:1" x14ac:dyDescent="0.25">
      <c r="A127" s="91"/>
    </row>
    <row r="128" spans="1:1" x14ac:dyDescent="0.25">
      <c r="A128" s="91"/>
    </row>
    <row r="129" spans="1:1" x14ac:dyDescent="0.25">
      <c r="A129" s="91"/>
    </row>
    <row r="130" spans="1:1" x14ac:dyDescent="0.25">
      <c r="A130" s="91"/>
    </row>
    <row r="131" spans="1:1" x14ac:dyDescent="0.25">
      <c r="A131" s="91"/>
    </row>
    <row r="132" spans="1:1" x14ac:dyDescent="0.25">
      <c r="A132" s="91"/>
    </row>
    <row r="133" spans="1:1" x14ac:dyDescent="0.25">
      <c r="A133" s="91"/>
    </row>
    <row r="134" spans="1:1" x14ac:dyDescent="0.25">
      <c r="A134" s="91"/>
    </row>
    <row r="135" spans="1:1" x14ac:dyDescent="0.25">
      <c r="A135" s="91"/>
    </row>
    <row r="136" spans="1:1" x14ac:dyDescent="0.25">
      <c r="A136" s="91"/>
    </row>
    <row r="137" spans="1:1" x14ac:dyDescent="0.25">
      <c r="A137" s="91"/>
    </row>
    <row r="138" spans="1:1" x14ac:dyDescent="0.25">
      <c r="A138" s="91"/>
    </row>
    <row r="139" spans="1:1" x14ac:dyDescent="0.25">
      <c r="A139" s="91"/>
    </row>
    <row r="140" spans="1:1" x14ac:dyDescent="0.25">
      <c r="A140" s="91"/>
    </row>
    <row r="141" spans="1:1" x14ac:dyDescent="0.25">
      <c r="A141" s="91"/>
    </row>
    <row r="142" spans="1:1" x14ac:dyDescent="0.25">
      <c r="A142" s="91"/>
    </row>
    <row r="143" spans="1:1" x14ac:dyDescent="0.25">
      <c r="A143" s="91"/>
    </row>
    <row r="144" spans="1:1" x14ac:dyDescent="0.25">
      <c r="A144" s="91"/>
    </row>
    <row r="145" spans="1:1" x14ac:dyDescent="0.25">
      <c r="A145" s="91"/>
    </row>
    <row r="146" spans="1:1" x14ac:dyDescent="0.25">
      <c r="A146" s="91"/>
    </row>
    <row r="147" spans="1:1" x14ac:dyDescent="0.25">
      <c r="A147" s="91"/>
    </row>
    <row r="148" spans="1:1" x14ac:dyDescent="0.25">
      <c r="A148" s="91"/>
    </row>
    <row r="149" spans="1:1" x14ac:dyDescent="0.25">
      <c r="A149" s="91"/>
    </row>
    <row r="150" spans="1:1" x14ac:dyDescent="0.25">
      <c r="A150" s="91"/>
    </row>
    <row r="151" spans="1:1" x14ac:dyDescent="0.25">
      <c r="A151" s="91"/>
    </row>
    <row r="152" spans="1:1" x14ac:dyDescent="0.25">
      <c r="A152" s="91"/>
    </row>
    <row r="153" spans="1:1" x14ac:dyDescent="0.25">
      <c r="A153" s="91"/>
    </row>
    <row r="154" spans="1:1" x14ac:dyDescent="0.25">
      <c r="A154" s="91"/>
    </row>
    <row r="155" spans="1:1" x14ac:dyDescent="0.25">
      <c r="A155" s="91"/>
    </row>
    <row r="156" spans="1:1" x14ac:dyDescent="0.25">
      <c r="A156" s="91"/>
    </row>
    <row r="157" spans="1:1" x14ac:dyDescent="0.25">
      <c r="A157" s="91"/>
    </row>
    <row r="158" spans="1:1" x14ac:dyDescent="0.25">
      <c r="A158" s="91"/>
    </row>
    <row r="159" spans="1:1" x14ac:dyDescent="0.25">
      <c r="A159" s="91"/>
    </row>
    <row r="160" spans="1:1" x14ac:dyDescent="0.25">
      <c r="A160" s="91"/>
    </row>
    <row r="161" spans="1:1" x14ac:dyDescent="0.25">
      <c r="A161" s="91"/>
    </row>
    <row r="162" spans="1:1" x14ac:dyDescent="0.25">
      <c r="A162" s="91"/>
    </row>
    <row r="163" spans="1:1" x14ac:dyDescent="0.25">
      <c r="A163" s="91"/>
    </row>
    <row r="164" spans="1:1" x14ac:dyDescent="0.25">
      <c r="A164" s="91"/>
    </row>
    <row r="165" spans="1:1" x14ac:dyDescent="0.25">
      <c r="A165" s="91"/>
    </row>
    <row r="166" spans="1:1" x14ac:dyDescent="0.25">
      <c r="A166" s="91"/>
    </row>
    <row r="167" spans="1:1" x14ac:dyDescent="0.25">
      <c r="A167" s="91"/>
    </row>
    <row r="168" spans="1:1" x14ac:dyDescent="0.25">
      <c r="A168" s="91"/>
    </row>
    <row r="169" spans="1:1" x14ac:dyDescent="0.25">
      <c r="A169" s="91"/>
    </row>
    <row r="170" spans="1:1" x14ac:dyDescent="0.25">
      <c r="A170" s="91"/>
    </row>
    <row r="171" spans="1:1" x14ac:dyDescent="0.25">
      <c r="A171" s="91"/>
    </row>
    <row r="172" spans="1:1" x14ac:dyDescent="0.25">
      <c r="A172" s="91"/>
    </row>
    <row r="173" spans="1:1" x14ac:dyDescent="0.25">
      <c r="A173" s="91"/>
    </row>
    <row r="174" spans="1:1" x14ac:dyDescent="0.25">
      <c r="A174" s="91"/>
    </row>
    <row r="175" spans="1:1" x14ac:dyDescent="0.25">
      <c r="A175" s="91"/>
    </row>
    <row r="176" spans="1:1" x14ac:dyDescent="0.25">
      <c r="A176" s="91"/>
    </row>
    <row r="177" spans="1:1" x14ac:dyDescent="0.25">
      <c r="A177" s="91"/>
    </row>
    <row r="178" spans="1:1" x14ac:dyDescent="0.25">
      <c r="A178" s="91"/>
    </row>
    <row r="179" spans="1:1" x14ac:dyDescent="0.25">
      <c r="A179" s="91"/>
    </row>
    <row r="180" spans="1:1" x14ac:dyDescent="0.25">
      <c r="A180" s="91"/>
    </row>
    <row r="181" spans="1:1" x14ac:dyDescent="0.25">
      <c r="A181" s="91"/>
    </row>
    <row r="182" spans="1:1" x14ac:dyDescent="0.25">
      <c r="A182" s="91"/>
    </row>
    <row r="183" spans="1:1" x14ac:dyDescent="0.25">
      <c r="A183" s="91"/>
    </row>
    <row r="184" spans="1:1" x14ac:dyDescent="0.25">
      <c r="A184" s="91"/>
    </row>
    <row r="185" spans="1:1" x14ac:dyDescent="0.25">
      <c r="A185" s="91"/>
    </row>
    <row r="186" spans="1:1" x14ac:dyDescent="0.25">
      <c r="A186" s="91"/>
    </row>
    <row r="187" spans="1:1" x14ac:dyDescent="0.25">
      <c r="A187" s="91"/>
    </row>
    <row r="188" spans="1:1" x14ac:dyDescent="0.25">
      <c r="A188" s="91"/>
    </row>
    <row r="189" spans="1:1" x14ac:dyDescent="0.25">
      <c r="A189" s="91"/>
    </row>
    <row r="190" spans="1:1" x14ac:dyDescent="0.25">
      <c r="A190" s="91"/>
    </row>
    <row r="191" spans="1:1" x14ac:dyDescent="0.25">
      <c r="A191" s="91"/>
    </row>
    <row r="192" spans="1:1" x14ac:dyDescent="0.25">
      <c r="A192" s="91"/>
    </row>
    <row r="193" spans="1:1" x14ac:dyDescent="0.25">
      <c r="A193" s="91"/>
    </row>
    <row r="194" spans="1:1" x14ac:dyDescent="0.25">
      <c r="A194" s="91"/>
    </row>
    <row r="195" spans="1:1" x14ac:dyDescent="0.25">
      <c r="A195" s="91"/>
    </row>
    <row r="196" spans="1:1" x14ac:dyDescent="0.25">
      <c r="A196" s="91"/>
    </row>
    <row r="197" spans="1:1" x14ac:dyDescent="0.25">
      <c r="A197" s="91"/>
    </row>
    <row r="198" spans="1:1" x14ac:dyDescent="0.25">
      <c r="A198" s="91"/>
    </row>
    <row r="199" spans="1:1" x14ac:dyDescent="0.25">
      <c r="A199" s="91"/>
    </row>
    <row r="200" spans="1:1" x14ac:dyDescent="0.25">
      <c r="A200" s="91"/>
    </row>
    <row r="201" spans="1:1" x14ac:dyDescent="0.25">
      <c r="A201" s="91"/>
    </row>
    <row r="202" spans="1:1" x14ac:dyDescent="0.25">
      <c r="A202" s="91"/>
    </row>
    <row r="203" spans="1:1" x14ac:dyDescent="0.25">
      <c r="A203" s="91"/>
    </row>
    <row r="204" spans="1:1" x14ac:dyDescent="0.25">
      <c r="A204" s="91"/>
    </row>
    <row r="205" spans="1:1" x14ac:dyDescent="0.25">
      <c r="A205" s="91"/>
    </row>
    <row r="206" spans="1:1" x14ac:dyDescent="0.25">
      <c r="A206" s="91"/>
    </row>
    <row r="207" spans="1:1" x14ac:dyDescent="0.25">
      <c r="A207" s="91"/>
    </row>
    <row r="208" spans="1:1" x14ac:dyDescent="0.25">
      <c r="A208" s="91"/>
    </row>
    <row r="209" spans="1:1" x14ac:dyDescent="0.25">
      <c r="A209" s="91"/>
    </row>
  </sheetData>
  <dataValidations count="1">
    <dataValidation operator="greaterThan" allowBlank="1" showInputMessage="1" showErrorMessage="1" sqref="A7 A12 C9" xr:uid="{00000000-0002-0000-0F00-000000000000}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5" tint="-0.249977111117893"/>
  </sheetPr>
  <dimension ref="A1:E10"/>
  <sheetViews>
    <sheetView workbookViewId="0">
      <selection sqref="A1:E1"/>
    </sheetView>
  </sheetViews>
  <sheetFormatPr defaultRowHeight="15" x14ac:dyDescent="0.25"/>
  <cols>
    <col min="1" max="1" width="21.7109375" customWidth="1"/>
    <col min="2" max="2" width="14.28515625" style="91" customWidth="1"/>
    <col min="3" max="3" width="15.85546875" style="91" customWidth="1"/>
    <col min="4" max="4" width="12" style="91" customWidth="1"/>
    <col min="5" max="5" width="74.85546875" customWidth="1"/>
  </cols>
  <sheetData>
    <row r="1" spans="1:5" x14ac:dyDescent="0.25">
      <c r="A1" s="290" t="s">
        <v>127</v>
      </c>
      <c r="B1" s="290"/>
      <c r="C1" s="290"/>
      <c r="D1" s="290"/>
      <c r="E1" s="290"/>
    </row>
    <row r="2" spans="1:5" x14ac:dyDescent="0.25">
      <c r="A2" s="293" t="s">
        <v>79</v>
      </c>
      <c r="B2" s="293" t="s">
        <v>116</v>
      </c>
      <c r="C2" s="293" t="s">
        <v>117</v>
      </c>
      <c r="D2" s="293" t="s">
        <v>118</v>
      </c>
      <c r="E2" s="291" t="s">
        <v>115</v>
      </c>
    </row>
    <row r="3" spans="1:5" x14ac:dyDescent="0.25">
      <c r="A3" s="294"/>
      <c r="B3" s="294"/>
      <c r="C3" s="294"/>
      <c r="D3" s="294"/>
      <c r="E3" s="292"/>
    </row>
    <row r="4" spans="1:5" x14ac:dyDescent="0.25">
      <c r="A4" s="94"/>
      <c r="B4" s="81"/>
      <c r="C4" s="81"/>
      <c r="D4" s="100"/>
      <c r="E4" s="95"/>
    </row>
    <row r="5" spans="1:5" x14ac:dyDescent="0.25">
      <c r="A5" s="1"/>
      <c r="B5" s="81"/>
      <c r="C5" s="81"/>
      <c r="D5" s="100"/>
      <c r="E5" s="1"/>
    </row>
    <row r="6" spans="1:5" x14ac:dyDescent="0.25">
      <c r="A6" s="1"/>
      <c r="B6" s="81"/>
      <c r="C6" s="81"/>
      <c r="D6" s="100"/>
      <c r="E6" s="1"/>
    </row>
    <row r="7" spans="1:5" x14ac:dyDescent="0.25">
      <c r="A7" s="1"/>
      <c r="B7" s="81"/>
      <c r="C7" s="81"/>
      <c r="D7" s="100"/>
      <c r="E7" s="95"/>
    </row>
    <row r="8" spans="1:5" x14ac:dyDescent="0.25">
      <c r="A8" s="1"/>
      <c r="B8" s="81"/>
      <c r="C8" s="81"/>
      <c r="D8" s="111"/>
      <c r="E8" s="95"/>
    </row>
    <row r="9" spans="1:5" x14ac:dyDescent="0.25">
      <c r="A9" s="1"/>
      <c r="B9" s="81"/>
      <c r="C9" s="81"/>
      <c r="D9" s="111"/>
      <c r="E9" s="95"/>
    </row>
    <row r="10" spans="1:5" x14ac:dyDescent="0.25">
      <c r="A10" s="1"/>
      <c r="B10" s="81"/>
      <c r="C10" s="81"/>
      <c r="D10" s="81"/>
      <c r="E10" s="96"/>
    </row>
  </sheetData>
  <mergeCells count="6">
    <mergeCell ref="A1:E1"/>
    <mergeCell ref="E2:E3"/>
    <mergeCell ref="A2:A3"/>
    <mergeCell ref="B2:B3"/>
    <mergeCell ref="C2:C3"/>
    <mergeCell ref="D2:D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2:AI236"/>
  <sheetViews>
    <sheetView workbookViewId="0">
      <pane xSplit="21" ySplit="2" topLeftCell="W168" activePane="bottomRight" state="frozen"/>
      <selection pane="topRight" activeCell="V1" sqref="V1"/>
      <selection pane="bottomLeft" activeCell="A3" sqref="A3"/>
      <selection pane="bottomRight" activeCell="AI224" sqref="AI224"/>
    </sheetView>
  </sheetViews>
  <sheetFormatPr defaultColWidth="9.5703125" defaultRowHeight="15" x14ac:dyDescent="0.25"/>
  <cols>
    <col min="1" max="1" width="40.42578125" style="67" customWidth="1"/>
    <col min="2" max="22" width="10.28515625" style="113" hidden="1" customWidth="1"/>
    <col min="23" max="35" width="10.28515625" style="113" customWidth="1"/>
    <col min="36" max="16384" width="9.5703125" style="67"/>
  </cols>
  <sheetData>
    <row r="2" spans="1:35" s="212" customFormat="1" x14ac:dyDescent="0.25">
      <c r="B2" s="213"/>
      <c r="C2" s="213"/>
      <c r="D2" s="213"/>
      <c r="E2" s="213"/>
      <c r="F2" s="213"/>
      <c r="G2" s="213"/>
      <c r="H2" s="213"/>
      <c r="I2" s="213"/>
      <c r="J2" s="213"/>
      <c r="K2" s="213"/>
      <c r="L2" s="213"/>
      <c r="M2" s="213"/>
      <c r="N2" s="213"/>
      <c r="O2" s="214"/>
      <c r="P2" s="214"/>
      <c r="Q2" s="214"/>
      <c r="R2" s="214"/>
      <c r="S2" s="214"/>
      <c r="T2" s="214"/>
      <c r="U2" s="214"/>
      <c r="V2" s="214"/>
      <c r="W2" s="214"/>
      <c r="X2" s="214"/>
      <c r="Y2" s="214"/>
      <c r="Z2" s="214"/>
      <c r="AA2" s="214"/>
      <c r="AB2" s="214"/>
      <c r="AC2" s="214"/>
      <c r="AD2" s="214"/>
      <c r="AE2" s="214"/>
      <c r="AF2" s="214"/>
      <c r="AG2" s="214"/>
      <c r="AH2" s="214"/>
      <c r="AI2" s="214"/>
    </row>
    <row r="3" spans="1:35" x14ac:dyDescent="0.25">
      <c r="A3" s="168" t="s">
        <v>229</v>
      </c>
      <c r="B3" s="169" t="s">
        <v>36</v>
      </c>
      <c r="C3" s="169" t="s">
        <v>47</v>
      </c>
      <c r="D3" s="169" t="s">
        <v>48</v>
      </c>
      <c r="E3" s="169" t="s">
        <v>59</v>
      </c>
      <c r="F3" s="169" t="s">
        <v>64</v>
      </c>
      <c r="G3" s="169" t="s">
        <v>49</v>
      </c>
      <c r="H3" s="169" t="s">
        <v>231</v>
      </c>
      <c r="I3" s="169" t="s">
        <v>232</v>
      </c>
      <c r="J3" s="169" t="s">
        <v>233</v>
      </c>
      <c r="K3" s="169" t="s">
        <v>270</v>
      </c>
      <c r="L3" s="169" t="s">
        <v>128</v>
      </c>
      <c r="M3" s="169" t="s">
        <v>129</v>
      </c>
      <c r="N3" s="169" t="s">
        <v>130</v>
      </c>
      <c r="O3" s="169" t="s">
        <v>271</v>
      </c>
      <c r="P3" s="169" t="s">
        <v>272</v>
      </c>
      <c r="Q3" s="169" t="s">
        <v>273</v>
      </c>
      <c r="R3" s="169" t="s">
        <v>274</v>
      </c>
      <c r="S3" s="169" t="s">
        <v>49</v>
      </c>
      <c r="T3" s="169" t="s">
        <v>231</v>
      </c>
      <c r="U3" s="169" t="s">
        <v>232</v>
      </c>
      <c r="V3" s="169" t="s">
        <v>233</v>
      </c>
      <c r="W3" s="211">
        <v>45536</v>
      </c>
      <c r="X3" s="211">
        <v>45566</v>
      </c>
      <c r="Y3" s="211">
        <v>45597</v>
      </c>
      <c r="Z3" s="211">
        <v>45627</v>
      </c>
      <c r="AA3" s="211">
        <v>45658</v>
      </c>
      <c r="AB3" s="211">
        <v>45689</v>
      </c>
      <c r="AC3" s="211">
        <v>45717</v>
      </c>
      <c r="AD3" s="211">
        <v>45748</v>
      </c>
      <c r="AE3" s="211">
        <v>45778</v>
      </c>
      <c r="AF3" s="211">
        <v>45809</v>
      </c>
      <c r="AG3" s="211">
        <v>45839</v>
      </c>
      <c r="AH3" s="211">
        <v>45870</v>
      </c>
      <c r="AI3" s="211">
        <v>45901</v>
      </c>
    </row>
    <row r="4" spans="1:35" x14ac:dyDescent="0.25">
      <c r="A4" s="170" t="s">
        <v>41</v>
      </c>
      <c r="B4" s="103">
        <v>0.98199999999999998</v>
      </c>
      <c r="C4" s="103">
        <v>0.94299999999999995</v>
      </c>
      <c r="D4" s="103">
        <v>0.86</v>
      </c>
      <c r="E4" s="103">
        <v>0.76800000000000002</v>
      </c>
      <c r="F4" s="103">
        <v>0.83799999999999997</v>
      </c>
      <c r="G4" s="103">
        <v>0.92900000000000005</v>
      </c>
      <c r="H4" s="103">
        <v>0.80800000000000005</v>
      </c>
      <c r="I4" s="103">
        <v>0.79800000000000004</v>
      </c>
      <c r="J4" s="103">
        <v>0.82199999999999995</v>
      </c>
      <c r="K4" s="103">
        <v>0.92</v>
      </c>
      <c r="L4" s="103">
        <v>0.88100000000000001</v>
      </c>
      <c r="M4" s="103">
        <v>0.93799999999999994</v>
      </c>
      <c r="N4" s="103">
        <v>0.95199999999999996</v>
      </c>
      <c r="O4" s="103">
        <v>0.88500000000000001</v>
      </c>
      <c r="P4" s="103">
        <v>0.94</v>
      </c>
      <c r="Q4" s="103">
        <v>0.91900000000000004</v>
      </c>
      <c r="R4" s="103">
        <v>0.83599999999999997</v>
      </c>
      <c r="S4" s="103">
        <v>0.85899999999999999</v>
      </c>
      <c r="T4" s="103">
        <v>0.90900000000000003</v>
      </c>
      <c r="U4" s="103">
        <v>1.032</v>
      </c>
      <c r="V4" s="103">
        <v>0.89600000000000002</v>
      </c>
      <c r="W4" s="103">
        <v>0.88300000000000001</v>
      </c>
      <c r="X4" s="103">
        <v>0.78900000000000003</v>
      </c>
      <c r="Y4" s="103">
        <v>0.82799999999999996</v>
      </c>
      <c r="Z4" s="103">
        <v>0.84399999999999997</v>
      </c>
      <c r="AA4" s="103">
        <v>0.82399999999999995</v>
      </c>
      <c r="AB4" s="103">
        <v>0.79500000000000004</v>
      </c>
      <c r="AC4" s="103">
        <v>0.89900000000000002</v>
      </c>
      <c r="AD4" s="103">
        <v>0.86299999999999999</v>
      </c>
      <c r="AE4" s="103">
        <v>0.86399999999999999</v>
      </c>
      <c r="AF4" s="103">
        <v>0.82299999999999995</v>
      </c>
      <c r="AG4" s="103">
        <v>0.80300000000000005</v>
      </c>
      <c r="AH4" s="103">
        <v>0.60799999999999998</v>
      </c>
      <c r="AI4" s="103">
        <v>0.86199999999999999</v>
      </c>
    </row>
    <row r="5" spans="1:35" x14ac:dyDescent="0.25">
      <c r="A5" s="170" t="s">
        <v>42</v>
      </c>
      <c r="B5" s="103">
        <v>0.89200000000000002</v>
      </c>
      <c r="C5" s="103">
        <v>0.84099999999999997</v>
      </c>
      <c r="D5" s="103">
        <v>0.80200000000000005</v>
      </c>
      <c r="E5" s="103">
        <v>0.83</v>
      </c>
      <c r="F5" s="103">
        <v>0.81299999999999994</v>
      </c>
      <c r="G5" s="103">
        <v>0.73799999999999999</v>
      </c>
      <c r="H5" s="103">
        <v>0.93799999999999994</v>
      </c>
      <c r="I5" s="103">
        <v>0.86699999999999999</v>
      </c>
      <c r="J5" s="103">
        <v>0.89400000000000002</v>
      </c>
      <c r="K5" s="103">
        <v>0.75</v>
      </c>
      <c r="L5" s="103">
        <v>0.97299999999999998</v>
      </c>
      <c r="M5" s="103">
        <v>0.91500000000000004</v>
      </c>
      <c r="N5" s="103">
        <v>0.95099999999999996</v>
      </c>
      <c r="O5" s="103">
        <v>1.1140000000000001</v>
      </c>
      <c r="P5" s="103">
        <v>0.92600000000000005</v>
      </c>
      <c r="Q5" s="103">
        <v>1.0509999999999999</v>
      </c>
      <c r="R5" s="103">
        <v>1.0660000000000001</v>
      </c>
      <c r="S5" s="103">
        <v>1.054</v>
      </c>
      <c r="T5" s="103">
        <v>1.089</v>
      </c>
      <c r="U5" s="103">
        <v>1.014</v>
      </c>
      <c r="V5" s="103">
        <v>1.0069999999999999</v>
      </c>
      <c r="W5" s="103">
        <v>0.872</v>
      </c>
      <c r="X5" s="103">
        <v>0.93700000000000006</v>
      </c>
      <c r="Y5" s="103">
        <v>0.90500000000000003</v>
      </c>
      <c r="Z5" s="103">
        <v>1.0269999999999999</v>
      </c>
      <c r="AA5" s="103">
        <v>1.0549999999999999</v>
      </c>
      <c r="AB5" s="103">
        <v>1.1559999999999999</v>
      </c>
      <c r="AC5" s="103">
        <v>0.85799999999999998</v>
      </c>
      <c r="AD5" s="103">
        <v>0.80600000000000005</v>
      </c>
      <c r="AE5" s="103">
        <v>0.86499999999999999</v>
      </c>
      <c r="AF5" s="103">
        <v>0.80900000000000005</v>
      </c>
      <c r="AG5" s="103">
        <v>0.83899999999999997</v>
      </c>
      <c r="AH5" s="103">
        <v>0.77500000000000002</v>
      </c>
      <c r="AI5" s="103">
        <v>0.72199999999999998</v>
      </c>
    </row>
    <row r="6" spans="1:35" x14ac:dyDescent="0.25">
      <c r="A6" s="170" t="s">
        <v>43</v>
      </c>
      <c r="B6" s="109">
        <v>0.94599999999999995</v>
      </c>
      <c r="C6" s="109">
        <v>0.95299999999999996</v>
      </c>
      <c r="D6" s="109">
        <v>0.93600000000000005</v>
      </c>
      <c r="E6" s="109">
        <v>0.91600000000000004</v>
      </c>
      <c r="F6" s="109">
        <v>0.89500000000000002</v>
      </c>
      <c r="G6" s="109">
        <v>0.94199999999999995</v>
      </c>
      <c r="H6" s="109">
        <v>0.91300000000000003</v>
      </c>
      <c r="I6" s="109">
        <v>0.95799999999999996</v>
      </c>
      <c r="J6" s="109">
        <v>0.97499999999999998</v>
      </c>
      <c r="K6" s="109">
        <v>0.999</v>
      </c>
      <c r="L6" s="109">
        <v>0.999</v>
      </c>
      <c r="M6" s="109">
        <v>0.97399999999999998</v>
      </c>
      <c r="N6" s="109">
        <v>1.0129999999999999</v>
      </c>
      <c r="O6" s="109">
        <v>0.97399999999999998</v>
      </c>
      <c r="P6" s="109">
        <v>0.97299999999999998</v>
      </c>
      <c r="Q6" s="109">
        <v>1</v>
      </c>
      <c r="R6" s="109">
        <v>0.85899999999999999</v>
      </c>
      <c r="S6" s="109">
        <v>0.95899999999999996</v>
      </c>
      <c r="T6" s="109">
        <v>0.96699999999999997</v>
      </c>
      <c r="U6" s="109">
        <v>0.98099999999999998</v>
      </c>
      <c r="V6" s="109">
        <v>0.96799999999999997</v>
      </c>
      <c r="W6" s="109">
        <v>0.99299999999999999</v>
      </c>
      <c r="X6" s="109">
        <v>0.99399999999999999</v>
      </c>
      <c r="Y6" s="109">
        <v>0.98099999999999998</v>
      </c>
      <c r="Z6" s="109">
        <v>0.96599999999999997</v>
      </c>
      <c r="AA6" s="109">
        <v>1.0089999999999999</v>
      </c>
      <c r="AB6" s="109">
        <v>1.036</v>
      </c>
      <c r="AC6" s="109">
        <v>1.026</v>
      </c>
      <c r="AD6" s="109">
        <v>1.034</v>
      </c>
      <c r="AE6" s="109">
        <v>1.02</v>
      </c>
      <c r="AF6" s="109">
        <v>0.88700000000000001</v>
      </c>
      <c r="AG6" s="109">
        <v>1.0089999999999999</v>
      </c>
      <c r="AH6" s="109">
        <v>0.98099999999999998</v>
      </c>
      <c r="AI6" s="109">
        <v>1</v>
      </c>
    </row>
    <row r="7" spans="1:35" x14ac:dyDescent="0.25">
      <c r="A7" s="170" t="s">
        <v>44</v>
      </c>
      <c r="B7" s="103">
        <v>0.91100000000000003</v>
      </c>
      <c r="C7" s="103">
        <v>0.93300000000000005</v>
      </c>
      <c r="D7" s="103">
        <v>0.86799999999999999</v>
      </c>
      <c r="E7" s="103">
        <v>0.80800000000000005</v>
      </c>
      <c r="F7" s="103">
        <v>0.84399999999999997</v>
      </c>
      <c r="G7" s="103">
        <v>0.81899999999999995</v>
      </c>
      <c r="H7" s="103">
        <v>0.93400000000000005</v>
      </c>
      <c r="I7" s="103">
        <v>0.82699999999999996</v>
      </c>
      <c r="J7" s="103">
        <v>0.879</v>
      </c>
      <c r="K7" s="103">
        <v>0.86899999999999999</v>
      </c>
      <c r="L7" s="103">
        <v>0.83599999999999997</v>
      </c>
      <c r="M7" s="103">
        <v>0.94399999999999995</v>
      </c>
      <c r="N7" s="103">
        <v>0.88900000000000001</v>
      </c>
      <c r="O7" s="103">
        <v>1.0009999999999999</v>
      </c>
      <c r="P7" s="103">
        <v>0.95599999999999996</v>
      </c>
      <c r="Q7" s="103">
        <v>1.073</v>
      </c>
      <c r="R7" s="103">
        <v>1.0640000000000001</v>
      </c>
      <c r="S7" s="103">
        <v>1.052</v>
      </c>
      <c r="T7" s="103">
        <v>1.0129999999999999</v>
      </c>
      <c r="U7" s="103">
        <v>1.032</v>
      </c>
      <c r="V7" s="103">
        <v>1.042</v>
      </c>
      <c r="W7" s="103">
        <v>0.98899999999999999</v>
      </c>
      <c r="X7" s="103">
        <v>0.97899999999999998</v>
      </c>
      <c r="Y7" s="103">
        <v>1.0329999999999999</v>
      </c>
      <c r="Z7" s="103">
        <v>0.93100000000000005</v>
      </c>
      <c r="AA7" s="103">
        <v>0.97899999999999998</v>
      </c>
      <c r="AB7" s="103">
        <v>1.0840000000000001</v>
      </c>
      <c r="AC7" s="103">
        <v>0.98099999999999998</v>
      </c>
      <c r="AD7" s="103">
        <v>0.94399999999999995</v>
      </c>
      <c r="AE7" s="103">
        <v>0.96699999999999997</v>
      </c>
      <c r="AF7" s="103">
        <v>0.94</v>
      </c>
      <c r="AG7" s="103">
        <v>1</v>
      </c>
      <c r="AH7" s="103">
        <v>0.96799999999999997</v>
      </c>
      <c r="AI7" s="103">
        <v>0.97799999999999998</v>
      </c>
    </row>
    <row r="8" spans="1:35" x14ac:dyDescent="0.25">
      <c r="A8" s="171" t="s">
        <v>142</v>
      </c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</row>
    <row r="9" spans="1:35" x14ac:dyDescent="0.25">
      <c r="A9" s="172" t="s">
        <v>143</v>
      </c>
      <c r="B9" s="104">
        <v>26</v>
      </c>
      <c r="C9" s="104">
        <v>26</v>
      </c>
      <c r="D9" s="104">
        <v>26</v>
      </c>
      <c r="E9" s="104">
        <v>26</v>
      </c>
      <c r="F9" s="104">
        <v>26</v>
      </c>
      <c r="G9" s="104">
        <v>26</v>
      </c>
      <c r="H9" s="104">
        <v>26</v>
      </c>
      <c r="I9" s="104">
        <v>26</v>
      </c>
      <c r="J9" s="104">
        <v>26</v>
      </c>
      <c r="K9" s="104">
        <v>26</v>
      </c>
      <c r="L9" s="104">
        <v>26</v>
      </c>
      <c r="M9" s="104">
        <v>26</v>
      </c>
      <c r="N9" s="104">
        <v>26</v>
      </c>
      <c r="O9" s="104">
        <v>26</v>
      </c>
      <c r="P9" s="104">
        <v>26</v>
      </c>
      <c r="Q9" s="104">
        <v>26</v>
      </c>
      <c r="R9" s="104">
        <v>26</v>
      </c>
      <c r="S9" s="104">
        <v>26</v>
      </c>
      <c r="T9" s="104">
        <v>26</v>
      </c>
      <c r="U9" s="104">
        <v>26</v>
      </c>
      <c r="V9" s="104">
        <v>26</v>
      </c>
      <c r="W9" s="104">
        <v>26</v>
      </c>
      <c r="X9" s="104">
        <v>26</v>
      </c>
      <c r="Y9" s="104">
        <v>26</v>
      </c>
      <c r="Z9" s="104">
        <v>26</v>
      </c>
      <c r="AA9" s="104">
        <v>26</v>
      </c>
      <c r="AB9" s="104">
        <v>26</v>
      </c>
      <c r="AC9" s="104">
        <v>26</v>
      </c>
      <c r="AD9" s="104">
        <v>26</v>
      </c>
      <c r="AE9" s="104">
        <v>26</v>
      </c>
      <c r="AF9" s="104">
        <v>26</v>
      </c>
      <c r="AG9" s="104">
        <v>26</v>
      </c>
      <c r="AH9" s="104">
        <v>26</v>
      </c>
      <c r="AI9" s="104">
        <v>26</v>
      </c>
    </row>
    <row r="11" spans="1:35" x14ac:dyDescent="0.25">
      <c r="A11" s="168" t="s">
        <v>4</v>
      </c>
      <c r="B11" s="169" t="str">
        <f t="shared" ref="B11:G11" si="0">B3</f>
        <v>Nov</v>
      </c>
      <c r="C11" s="169" t="str">
        <f t="shared" si="0"/>
        <v>Jan</v>
      </c>
      <c r="D11" s="169" t="str">
        <f t="shared" si="0"/>
        <v>Feb</v>
      </c>
      <c r="E11" s="169" t="str">
        <f t="shared" si="0"/>
        <v>Mar</v>
      </c>
      <c r="F11" s="169" t="str">
        <f t="shared" si="0"/>
        <v>Apr</v>
      </c>
      <c r="G11" s="169" t="str">
        <f t="shared" si="0"/>
        <v>May</v>
      </c>
      <c r="H11" s="169" t="str">
        <f t="shared" ref="H11:V11" si="1">H3</f>
        <v>June</v>
      </c>
      <c r="I11" s="169" t="str">
        <f t="shared" ref="I11:U11" si="2">I3</f>
        <v>July</v>
      </c>
      <c r="J11" s="169" t="str">
        <f t="shared" si="2"/>
        <v>August</v>
      </c>
      <c r="K11" s="169" t="str">
        <f t="shared" si="2"/>
        <v>September</v>
      </c>
      <c r="L11" s="169" t="str">
        <f t="shared" si="2"/>
        <v>October</v>
      </c>
      <c r="M11" s="169" t="str">
        <f t="shared" si="2"/>
        <v>November</v>
      </c>
      <c r="N11" s="169" t="str">
        <f t="shared" si="2"/>
        <v>December</v>
      </c>
      <c r="O11" s="169" t="str">
        <f t="shared" si="2"/>
        <v>January</v>
      </c>
      <c r="P11" s="169" t="str">
        <f t="shared" si="2"/>
        <v>February</v>
      </c>
      <c r="Q11" s="169" t="str">
        <f t="shared" si="2"/>
        <v>March</v>
      </c>
      <c r="R11" s="169" t="str">
        <f t="shared" si="2"/>
        <v>April</v>
      </c>
      <c r="S11" s="169" t="str">
        <f t="shared" si="2"/>
        <v>May</v>
      </c>
      <c r="T11" s="169" t="str">
        <f t="shared" si="2"/>
        <v>June</v>
      </c>
      <c r="U11" s="169" t="str">
        <f t="shared" si="2"/>
        <v>July</v>
      </c>
      <c r="V11" s="169" t="str">
        <f t="shared" si="1"/>
        <v>August</v>
      </c>
      <c r="W11" s="211">
        <f t="shared" ref="W11:AI11" si="3">W3</f>
        <v>45536</v>
      </c>
      <c r="X11" s="211">
        <f t="shared" ref="X11:AH11" si="4">X3</f>
        <v>45566</v>
      </c>
      <c r="Y11" s="211">
        <f t="shared" si="4"/>
        <v>45597</v>
      </c>
      <c r="Z11" s="211">
        <f t="shared" si="4"/>
        <v>45627</v>
      </c>
      <c r="AA11" s="211">
        <f t="shared" si="4"/>
        <v>45658</v>
      </c>
      <c r="AB11" s="211">
        <f t="shared" si="4"/>
        <v>45689</v>
      </c>
      <c r="AC11" s="211">
        <f t="shared" si="4"/>
        <v>45717</v>
      </c>
      <c r="AD11" s="211">
        <f t="shared" si="4"/>
        <v>45748</v>
      </c>
      <c r="AE11" s="211">
        <f t="shared" si="4"/>
        <v>45778</v>
      </c>
      <c r="AF11" s="211">
        <f t="shared" si="4"/>
        <v>45809</v>
      </c>
      <c r="AG11" s="211">
        <f t="shared" si="4"/>
        <v>45839</v>
      </c>
      <c r="AH11" s="211">
        <f t="shared" si="4"/>
        <v>45870</v>
      </c>
      <c r="AI11" s="211">
        <f t="shared" si="3"/>
        <v>45901</v>
      </c>
    </row>
    <row r="12" spans="1:35" x14ac:dyDescent="0.25">
      <c r="A12" s="170" t="s">
        <v>31</v>
      </c>
      <c r="B12" s="126">
        <v>0.65300000000000002</v>
      </c>
      <c r="C12" s="126">
        <v>0.74099999999999999</v>
      </c>
      <c r="D12" s="126">
        <v>0.75800000000000001</v>
      </c>
      <c r="E12" s="126">
        <v>0.77600000000000002</v>
      </c>
      <c r="F12" s="126">
        <v>0.73599999999999999</v>
      </c>
      <c r="G12" s="126">
        <v>0.6</v>
      </c>
      <c r="H12" s="126">
        <v>0.67500000000000004</v>
      </c>
      <c r="I12" s="126">
        <v>0.68</v>
      </c>
      <c r="J12" s="126">
        <v>0.82199999999999995</v>
      </c>
      <c r="K12" s="126">
        <v>0.76700000000000002</v>
      </c>
      <c r="L12" s="126">
        <v>0.67</v>
      </c>
      <c r="M12" s="126">
        <v>0.755</v>
      </c>
      <c r="N12" s="126">
        <v>0.69799999999999995</v>
      </c>
      <c r="O12" s="126">
        <v>0.72399999999999998</v>
      </c>
      <c r="P12" s="115">
        <v>0.60599999999999998</v>
      </c>
      <c r="Q12" s="115">
        <v>0.78100000000000003</v>
      </c>
      <c r="R12" s="115">
        <v>0.78700000000000003</v>
      </c>
      <c r="S12" s="115">
        <v>0.81</v>
      </c>
      <c r="T12" s="115">
        <v>0.875</v>
      </c>
      <c r="U12" s="115">
        <v>0.83499999999999996</v>
      </c>
      <c r="V12" s="115">
        <v>0.86899999999999999</v>
      </c>
      <c r="W12" s="115">
        <v>0.85299999999999998</v>
      </c>
      <c r="X12" s="115">
        <v>0.85399999999999998</v>
      </c>
      <c r="Y12" s="115">
        <v>0.86899999999999999</v>
      </c>
      <c r="Z12" s="115">
        <v>0.83499999999999996</v>
      </c>
      <c r="AA12" s="115">
        <v>0.85</v>
      </c>
      <c r="AB12" s="115">
        <v>0.87</v>
      </c>
      <c r="AC12" s="115">
        <v>0.876</v>
      </c>
      <c r="AD12" s="115">
        <v>0.86</v>
      </c>
      <c r="AE12" s="115">
        <v>0.89700000000000002</v>
      </c>
      <c r="AF12" s="115">
        <v>0.86399999999999999</v>
      </c>
      <c r="AG12" s="115">
        <v>0.89100000000000001</v>
      </c>
      <c r="AH12" s="115">
        <v>0.79300000000000004</v>
      </c>
      <c r="AI12" s="115">
        <v>0.83099999999999996</v>
      </c>
    </row>
    <row r="13" spans="1:35" x14ac:dyDescent="0.25">
      <c r="A13" s="170" t="s">
        <v>32</v>
      </c>
      <c r="B13" s="103">
        <v>0.64100000000000001</v>
      </c>
      <c r="C13" s="103">
        <v>0.749</v>
      </c>
      <c r="D13" s="103">
        <v>0.65300000000000002</v>
      </c>
      <c r="E13" s="103">
        <v>0.64900000000000002</v>
      </c>
      <c r="F13" s="103">
        <v>0.745</v>
      </c>
      <c r="G13" s="103">
        <v>0.63300000000000001</v>
      </c>
      <c r="H13" s="103">
        <v>0.72499999999999998</v>
      </c>
      <c r="I13" s="103">
        <v>0.66600000000000004</v>
      </c>
      <c r="J13" s="103">
        <v>0.73299999999999998</v>
      </c>
      <c r="K13" s="103">
        <v>0.83299999999999996</v>
      </c>
      <c r="L13" s="103">
        <v>0.77500000000000002</v>
      </c>
      <c r="M13" s="103">
        <v>0.88400000000000001</v>
      </c>
      <c r="N13" s="103">
        <v>0.90500000000000003</v>
      </c>
      <c r="O13" s="103">
        <v>0.73899999999999999</v>
      </c>
      <c r="P13" s="103">
        <v>0.93799999999999994</v>
      </c>
      <c r="Q13" s="103">
        <v>0.79700000000000004</v>
      </c>
      <c r="R13" s="103">
        <v>0.77029999999999998</v>
      </c>
      <c r="S13" s="103">
        <v>0.83399999999999996</v>
      </c>
      <c r="T13" s="103">
        <v>0.99199999999999999</v>
      </c>
      <c r="U13" s="103">
        <v>0.95599999999999996</v>
      </c>
      <c r="V13" s="103">
        <v>0.94599999999999995</v>
      </c>
      <c r="W13" s="103">
        <v>0.95799999999999996</v>
      </c>
      <c r="X13" s="103">
        <v>0.90700000000000003</v>
      </c>
      <c r="Y13" s="103">
        <v>0.88</v>
      </c>
      <c r="Z13" s="103">
        <v>0.96299999999999997</v>
      </c>
      <c r="AA13" s="103">
        <v>1.0109999999999999</v>
      </c>
      <c r="AB13" s="103">
        <v>0.90900000000000003</v>
      </c>
      <c r="AC13" s="103">
        <v>0.91900000000000004</v>
      </c>
      <c r="AD13" s="103">
        <v>0.86699999999999999</v>
      </c>
      <c r="AE13" s="103">
        <v>0.89800000000000002</v>
      </c>
      <c r="AF13" s="103">
        <v>0.86399999999999999</v>
      </c>
      <c r="AG13" s="103">
        <v>0.88500000000000001</v>
      </c>
      <c r="AH13" s="103">
        <v>0.87</v>
      </c>
      <c r="AI13" s="103">
        <v>0.83899999999999997</v>
      </c>
    </row>
    <row r="14" spans="1:35" x14ac:dyDescent="0.25">
      <c r="A14" s="170" t="s">
        <v>33</v>
      </c>
      <c r="B14" s="103">
        <v>0.67500000000000004</v>
      </c>
      <c r="C14" s="103">
        <v>0.82199999999999995</v>
      </c>
      <c r="D14" s="103">
        <v>0.81</v>
      </c>
      <c r="E14" s="103">
        <v>0.86399999999999999</v>
      </c>
      <c r="F14" s="103">
        <v>0.81799999999999995</v>
      </c>
      <c r="G14" s="103">
        <v>0.81100000000000005</v>
      </c>
      <c r="H14" s="103">
        <v>0.82099999999999995</v>
      </c>
      <c r="I14" s="103">
        <v>0.85099999999999998</v>
      </c>
      <c r="J14" s="103">
        <v>0.93500000000000005</v>
      </c>
      <c r="K14" s="103">
        <v>0.91200000000000003</v>
      </c>
      <c r="L14" s="103">
        <v>0.79900000000000004</v>
      </c>
      <c r="M14" s="103">
        <v>0.83699999999999997</v>
      </c>
      <c r="N14" s="103">
        <v>0.84799999999999998</v>
      </c>
      <c r="O14" s="103">
        <v>0.84</v>
      </c>
      <c r="P14" s="103">
        <v>0.85199999999999998</v>
      </c>
      <c r="Q14" s="103">
        <v>0.83699999999999997</v>
      </c>
      <c r="R14" s="103">
        <v>0.82199999999999995</v>
      </c>
      <c r="S14" s="103">
        <v>0.82199999999999995</v>
      </c>
      <c r="T14" s="103">
        <v>0.92800000000000005</v>
      </c>
      <c r="U14" s="103">
        <v>0.88400000000000001</v>
      </c>
      <c r="V14" s="103">
        <v>0.878</v>
      </c>
      <c r="W14" s="103">
        <v>0.91100000000000003</v>
      </c>
      <c r="X14" s="103">
        <v>0.90100000000000002</v>
      </c>
      <c r="Y14" s="103">
        <v>0.85899999999999999</v>
      </c>
      <c r="Z14" s="103">
        <v>0.91400000000000003</v>
      </c>
      <c r="AA14" s="103">
        <v>0.90500000000000003</v>
      </c>
      <c r="AB14" s="103">
        <v>0.88700000000000001</v>
      </c>
      <c r="AC14" s="103">
        <v>0.93300000000000005</v>
      </c>
      <c r="AD14" s="103">
        <v>0.90600000000000003</v>
      </c>
      <c r="AE14" s="103">
        <v>0.88700000000000001</v>
      </c>
      <c r="AF14" s="103">
        <v>0.80800000000000005</v>
      </c>
      <c r="AG14" s="103">
        <v>0.93700000000000006</v>
      </c>
      <c r="AH14" s="103">
        <v>0.873</v>
      </c>
      <c r="AI14" s="103">
        <v>0.88700000000000001</v>
      </c>
    </row>
    <row r="15" spans="1:35" x14ac:dyDescent="0.25">
      <c r="A15" s="170" t="s">
        <v>34</v>
      </c>
      <c r="B15" s="103">
        <v>0.68700000000000006</v>
      </c>
      <c r="C15" s="103">
        <v>0.77900000000000003</v>
      </c>
      <c r="D15" s="103">
        <v>0.79</v>
      </c>
      <c r="E15" s="103">
        <v>0.746</v>
      </c>
      <c r="F15" s="103">
        <v>0.88500000000000001</v>
      </c>
      <c r="G15" s="103">
        <v>0.89400000000000002</v>
      </c>
      <c r="H15" s="103">
        <v>0.8</v>
      </c>
      <c r="I15" s="103">
        <v>0.873</v>
      </c>
      <c r="J15" s="103">
        <v>0.80600000000000005</v>
      </c>
      <c r="K15" s="103">
        <v>0.79900000000000004</v>
      </c>
      <c r="L15" s="103">
        <v>0.86199999999999999</v>
      </c>
      <c r="M15" s="103">
        <v>0.96199999999999997</v>
      </c>
      <c r="N15" s="103">
        <v>1.242</v>
      </c>
      <c r="O15" s="103">
        <v>0.88600000000000001</v>
      </c>
      <c r="P15" s="103">
        <v>1.3160000000000001</v>
      </c>
      <c r="Q15" s="103">
        <v>0.93500000000000005</v>
      </c>
      <c r="R15" s="103">
        <v>1</v>
      </c>
      <c r="S15" s="103">
        <v>0.98199999999999998</v>
      </c>
      <c r="T15" s="103">
        <v>0.98799999999999999</v>
      </c>
      <c r="U15" s="103">
        <v>0.96799999999999997</v>
      </c>
      <c r="V15" s="103">
        <v>0.98099999999999998</v>
      </c>
      <c r="W15" s="103">
        <v>1.1040000000000001</v>
      </c>
      <c r="X15" s="103">
        <v>1</v>
      </c>
      <c r="Y15" s="103">
        <v>0.999</v>
      </c>
      <c r="Z15" s="103">
        <v>0.91500000000000004</v>
      </c>
      <c r="AA15" s="103">
        <v>1.236</v>
      </c>
      <c r="AB15" s="103">
        <v>1.214</v>
      </c>
      <c r="AC15" s="103">
        <v>1.2170000000000001</v>
      </c>
      <c r="AD15" s="103">
        <v>1.2070000000000001</v>
      </c>
      <c r="AE15" s="103">
        <v>1.268</v>
      </c>
      <c r="AF15" s="103">
        <v>1.0669999999999999</v>
      </c>
      <c r="AG15" s="103">
        <v>1.1100000000000001</v>
      </c>
      <c r="AH15" s="103">
        <v>1.167</v>
      </c>
      <c r="AI15" s="103">
        <v>1.1890000000000001</v>
      </c>
    </row>
    <row r="16" spans="1:35" x14ac:dyDescent="0.25">
      <c r="A16" s="171" t="s">
        <v>142</v>
      </c>
      <c r="B16" s="104"/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</row>
    <row r="17" spans="1:35" x14ac:dyDescent="0.25">
      <c r="A17" s="172" t="s">
        <v>143</v>
      </c>
      <c r="B17" s="104">
        <v>31</v>
      </c>
      <c r="C17" s="104">
        <v>31</v>
      </c>
      <c r="D17" s="104">
        <v>31</v>
      </c>
      <c r="E17" s="104">
        <v>31</v>
      </c>
      <c r="F17" s="104">
        <v>31</v>
      </c>
      <c r="G17" s="104">
        <v>31</v>
      </c>
      <c r="H17" s="104">
        <v>31</v>
      </c>
      <c r="I17" s="104">
        <v>31</v>
      </c>
      <c r="J17" s="104">
        <v>31</v>
      </c>
      <c r="K17" s="104">
        <v>31</v>
      </c>
      <c r="L17" s="104">
        <v>31</v>
      </c>
      <c r="M17" s="104">
        <v>31</v>
      </c>
      <c r="N17" s="104">
        <v>31</v>
      </c>
      <c r="O17" s="104">
        <v>31</v>
      </c>
      <c r="P17" s="104">
        <v>31</v>
      </c>
      <c r="Q17" s="104">
        <v>31</v>
      </c>
      <c r="R17" s="104">
        <v>31</v>
      </c>
      <c r="S17" s="104">
        <v>31</v>
      </c>
      <c r="T17" s="104">
        <v>31</v>
      </c>
      <c r="U17" s="104">
        <v>31</v>
      </c>
      <c r="V17" s="104">
        <v>31</v>
      </c>
      <c r="W17" s="104">
        <v>31</v>
      </c>
      <c r="X17" s="104">
        <v>31</v>
      </c>
      <c r="Y17" s="104">
        <v>31</v>
      </c>
      <c r="Z17" s="104">
        <v>31</v>
      </c>
      <c r="AA17" s="104">
        <v>31</v>
      </c>
      <c r="AB17" s="104">
        <v>31</v>
      </c>
      <c r="AC17" s="104">
        <v>31</v>
      </c>
      <c r="AD17" s="104">
        <v>31</v>
      </c>
      <c r="AE17" s="104">
        <v>31</v>
      </c>
      <c r="AF17" s="104">
        <v>31</v>
      </c>
      <c r="AG17" s="104">
        <v>31</v>
      </c>
      <c r="AH17" s="104">
        <v>31</v>
      </c>
      <c r="AI17" s="104">
        <v>31</v>
      </c>
    </row>
    <row r="18" spans="1:35" x14ac:dyDescent="0.25">
      <c r="A18" s="173"/>
      <c r="B18" s="105"/>
      <c r="C18" s="105"/>
      <c r="D18" s="105"/>
      <c r="E18" s="105"/>
      <c r="F18" s="105"/>
      <c r="G18" s="105"/>
      <c r="H18" s="105"/>
      <c r="I18" s="105"/>
      <c r="J18" s="105"/>
      <c r="K18" s="105"/>
      <c r="L18" s="105"/>
      <c r="M18" s="105"/>
      <c r="N18" s="105"/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</row>
    <row r="19" spans="1:35" x14ac:dyDescent="0.25">
      <c r="A19" s="174" t="s">
        <v>5</v>
      </c>
      <c r="B19" s="169" t="str">
        <f t="shared" ref="B19:G19" si="5">B3</f>
        <v>Nov</v>
      </c>
      <c r="C19" s="169" t="str">
        <f t="shared" si="5"/>
        <v>Jan</v>
      </c>
      <c r="D19" s="169" t="str">
        <f t="shared" si="5"/>
        <v>Feb</v>
      </c>
      <c r="E19" s="169" t="str">
        <f t="shared" si="5"/>
        <v>Mar</v>
      </c>
      <c r="F19" s="169" t="str">
        <f t="shared" si="5"/>
        <v>Apr</v>
      </c>
      <c r="G19" s="169" t="str">
        <f t="shared" si="5"/>
        <v>May</v>
      </c>
      <c r="H19" s="169" t="str">
        <f t="shared" ref="H19:V19" si="6">H3</f>
        <v>June</v>
      </c>
      <c r="I19" s="169" t="str">
        <f t="shared" ref="I19:U19" si="7">I3</f>
        <v>July</v>
      </c>
      <c r="J19" s="169" t="str">
        <f t="shared" si="7"/>
        <v>August</v>
      </c>
      <c r="K19" s="169" t="str">
        <f t="shared" si="7"/>
        <v>September</v>
      </c>
      <c r="L19" s="169" t="str">
        <f t="shared" si="7"/>
        <v>October</v>
      </c>
      <c r="M19" s="169" t="str">
        <f t="shared" si="7"/>
        <v>November</v>
      </c>
      <c r="N19" s="169" t="str">
        <f t="shared" si="7"/>
        <v>December</v>
      </c>
      <c r="O19" s="169" t="str">
        <f t="shared" si="7"/>
        <v>January</v>
      </c>
      <c r="P19" s="169" t="str">
        <f t="shared" si="7"/>
        <v>February</v>
      </c>
      <c r="Q19" s="169" t="str">
        <f t="shared" si="7"/>
        <v>March</v>
      </c>
      <c r="R19" s="169" t="str">
        <f t="shared" si="7"/>
        <v>April</v>
      </c>
      <c r="S19" s="169" t="str">
        <f t="shared" si="7"/>
        <v>May</v>
      </c>
      <c r="T19" s="169" t="str">
        <f t="shared" si="7"/>
        <v>June</v>
      </c>
      <c r="U19" s="169" t="str">
        <f t="shared" si="7"/>
        <v>July</v>
      </c>
      <c r="V19" s="169" t="str">
        <f t="shared" si="6"/>
        <v>August</v>
      </c>
      <c r="W19" s="211">
        <f t="shared" ref="W19:AI19" si="8">W3</f>
        <v>45536</v>
      </c>
      <c r="X19" s="211">
        <f t="shared" ref="X19:AH19" si="9">X3</f>
        <v>45566</v>
      </c>
      <c r="Y19" s="211">
        <f t="shared" si="9"/>
        <v>45597</v>
      </c>
      <c r="Z19" s="211">
        <f t="shared" si="9"/>
        <v>45627</v>
      </c>
      <c r="AA19" s="211">
        <f t="shared" si="9"/>
        <v>45658</v>
      </c>
      <c r="AB19" s="211">
        <f t="shared" si="9"/>
        <v>45689</v>
      </c>
      <c r="AC19" s="211">
        <f t="shared" si="9"/>
        <v>45717</v>
      </c>
      <c r="AD19" s="211">
        <f t="shared" si="9"/>
        <v>45748</v>
      </c>
      <c r="AE19" s="211">
        <f t="shared" si="9"/>
        <v>45778</v>
      </c>
      <c r="AF19" s="211">
        <f t="shared" si="9"/>
        <v>45809</v>
      </c>
      <c r="AG19" s="211">
        <f t="shared" si="9"/>
        <v>45839</v>
      </c>
      <c r="AH19" s="211">
        <f t="shared" si="9"/>
        <v>45870</v>
      </c>
      <c r="AI19" s="211">
        <f t="shared" si="8"/>
        <v>45901</v>
      </c>
    </row>
    <row r="20" spans="1:35" x14ac:dyDescent="0.25">
      <c r="A20" s="170" t="s">
        <v>31</v>
      </c>
      <c r="B20" s="103">
        <v>0.79400000000000004</v>
      </c>
      <c r="C20" s="103">
        <v>0.83199999999999996</v>
      </c>
      <c r="D20" s="103">
        <v>0.81599999999999995</v>
      </c>
      <c r="E20" s="103">
        <v>0.84299999999999997</v>
      </c>
      <c r="F20" s="103">
        <v>0.79300000000000004</v>
      </c>
      <c r="G20" s="103">
        <v>0.753</v>
      </c>
      <c r="H20" s="103">
        <v>0.76600000000000001</v>
      </c>
      <c r="I20" s="103">
        <v>0.73499999999999999</v>
      </c>
      <c r="J20" s="103">
        <v>0.78900000000000003</v>
      </c>
      <c r="K20" s="103">
        <v>0.83</v>
      </c>
      <c r="L20" s="103">
        <v>0.82799999999999996</v>
      </c>
      <c r="M20" s="103">
        <v>0.90100000000000002</v>
      </c>
      <c r="N20" s="103">
        <v>0.76700000000000002</v>
      </c>
      <c r="O20" s="103">
        <v>0.8</v>
      </c>
      <c r="P20" s="103">
        <v>0.82299999999999995</v>
      </c>
      <c r="Q20" s="103">
        <v>0.73699999999999999</v>
      </c>
      <c r="R20" s="103">
        <v>0.72299999999999998</v>
      </c>
      <c r="S20" s="103">
        <v>0.74199999999999999</v>
      </c>
      <c r="T20" s="103">
        <v>0.81399999999999995</v>
      </c>
      <c r="U20" s="103">
        <v>0.95699999999999996</v>
      </c>
      <c r="V20" s="103">
        <v>0.97399999999999998</v>
      </c>
      <c r="W20" s="103">
        <v>1.014</v>
      </c>
      <c r="X20" s="103">
        <v>1.0029999999999999</v>
      </c>
      <c r="Y20" s="103">
        <v>0.99</v>
      </c>
      <c r="Z20" s="103">
        <v>0.93700000000000006</v>
      </c>
      <c r="AA20" s="103">
        <v>0.98099999999999998</v>
      </c>
      <c r="AB20" s="103">
        <v>0.92900000000000005</v>
      </c>
      <c r="AC20" s="103">
        <v>0.93</v>
      </c>
      <c r="AD20" s="103">
        <v>0.86299999999999999</v>
      </c>
      <c r="AE20" s="103">
        <v>0.82799999999999996</v>
      </c>
      <c r="AF20" s="103">
        <v>0.85199999999999998</v>
      </c>
      <c r="AG20" s="103">
        <v>0.80600000000000005</v>
      </c>
      <c r="AH20" s="103">
        <v>0.82899999999999996</v>
      </c>
      <c r="AI20" s="103">
        <v>0.83</v>
      </c>
    </row>
    <row r="21" spans="1:35" x14ac:dyDescent="0.25">
      <c r="A21" s="170" t="s">
        <v>32</v>
      </c>
      <c r="B21" s="103">
        <v>0.85</v>
      </c>
      <c r="C21" s="103">
        <v>0.87</v>
      </c>
      <c r="D21" s="103">
        <v>0.81499999999999995</v>
      </c>
      <c r="E21" s="103">
        <v>0.83099999999999996</v>
      </c>
      <c r="F21" s="103">
        <v>0.89700000000000002</v>
      </c>
      <c r="G21" s="103">
        <v>0.83399999999999996</v>
      </c>
      <c r="H21" s="103">
        <v>0.77300000000000002</v>
      </c>
      <c r="I21" s="103">
        <v>0.72099999999999997</v>
      </c>
      <c r="J21" s="103">
        <v>0.77800000000000002</v>
      </c>
      <c r="K21" s="103">
        <v>0.81699999999999995</v>
      </c>
      <c r="L21" s="103">
        <v>0.80300000000000005</v>
      </c>
      <c r="M21" s="103">
        <v>0.88100000000000001</v>
      </c>
      <c r="N21" s="103">
        <v>0.88</v>
      </c>
      <c r="O21" s="103">
        <v>0.82199999999999995</v>
      </c>
      <c r="P21" s="103">
        <v>0.85399999999999998</v>
      </c>
      <c r="Q21" s="103">
        <v>0.88</v>
      </c>
      <c r="R21" s="103">
        <v>0.89200000000000002</v>
      </c>
      <c r="S21" s="103">
        <v>0.91800000000000004</v>
      </c>
      <c r="T21" s="103">
        <v>0.85499999999999998</v>
      </c>
      <c r="U21" s="103">
        <v>0.86299999999999999</v>
      </c>
      <c r="V21" s="103">
        <v>0.81699999999999995</v>
      </c>
      <c r="W21" s="103">
        <v>0.78800000000000003</v>
      </c>
      <c r="X21" s="103">
        <v>0.88500000000000001</v>
      </c>
      <c r="Y21" s="103">
        <v>0.89300000000000002</v>
      </c>
      <c r="Z21" s="103">
        <v>0.91500000000000004</v>
      </c>
      <c r="AA21" s="103">
        <v>0.95899999999999996</v>
      </c>
      <c r="AB21" s="103">
        <v>0.90800000000000003</v>
      </c>
      <c r="AC21" s="103">
        <v>0.89500000000000002</v>
      </c>
      <c r="AD21" s="103">
        <v>0.86199999999999999</v>
      </c>
      <c r="AE21" s="103">
        <v>0.85399999999999998</v>
      </c>
      <c r="AF21" s="103">
        <v>0.85199999999999998</v>
      </c>
      <c r="AG21" s="103">
        <v>0.90300000000000002</v>
      </c>
      <c r="AH21" s="103">
        <v>0.85699999999999998</v>
      </c>
      <c r="AI21" s="103">
        <v>0.73899999999999999</v>
      </c>
    </row>
    <row r="22" spans="1:35" x14ac:dyDescent="0.25">
      <c r="A22" s="170" t="s">
        <v>33</v>
      </c>
      <c r="B22" s="103">
        <v>0.97699999999999998</v>
      </c>
      <c r="C22" s="103">
        <v>0.92400000000000004</v>
      </c>
      <c r="D22" s="103">
        <v>0.82399999999999995</v>
      </c>
      <c r="E22" s="103">
        <v>0.86499999999999999</v>
      </c>
      <c r="F22" s="103">
        <v>0.89300000000000002</v>
      </c>
      <c r="G22" s="103">
        <v>0.95199999999999996</v>
      </c>
      <c r="H22" s="103">
        <v>0.89</v>
      </c>
      <c r="I22" s="103">
        <v>0.90600000000000003</v>
      </c>
      <c r="J22" s="103">
        <v>0.94199999999999995</v>
      </c>
      <c r="K22" s="103">
        <v>0.97299999999999998</v>
      </c>
      <c r="L22" s="103">
        <v>0.98599999999999999</v>
      </c>
      <c r="M22" s="103">
        <v>1.0880000000000001</v>
      </c>
      <c r="N22" s="103">
        <v>1</v>
      </c>
      <c r="O22" s="103">
        <v>0.97399999999999998</v>
      </c>
      <c r="P22" s="103">
        <v>0.98599999999999999</v>
      </c>
      <c r="Q22" s="103">
        <v>0.98699999999999999</v>
      </c>
      <c r="R22" s="103">
        <v>0.98599999999999999</v>
      </c>
      <c r="S22" s="103">
        <v>0.98599999999999999</v>
      </c>
      <c r="T22" s="103">
        <v>0.97299999999999998</v>
      </c>
      <c r="U22" s="103">
        <v>0.98</v>
      </c>
      <c r="V22" s="103">
        <v>1.0009999999999999</v>
      </c>
      <c r="W22" s="103">
        <v>1.0069999999999999</v>
      </c>
      <c r="X22" s="103">
        <v>0.999</v>
      </c>
      <c r="Y22" s="103">
        <v>0.98799999999999999</v>
      </c>
      <c r="Z22" s="103">
        <v>1.0009999999999999</v>
      </c>
      <c r="AA22" s="103">
        <v>0.97699999999999998</v>
      </c>
      <c r="AB22" s="103">
        <v>0.99199999999999999</v>
      </c>
      <c r="AC22" s="103">
        <v>1.0129999999999999</v>
      </c>
      <c r="AD22" s="103">
        <v>0.99299999999999999</v>
      </c>
      <c r="AE22" s="103">
        <v>0.99399999999999999</v>
      </c>
      <c r="AF22" s="103">
        <v>0.98699999999999999</v>
      </c>
      <c r="AG22" s="103">
        <v>0.98699999999999999</v>
      </c>
      <c r="AH22" s="103">
        <v>0.98099999999999998</v>
      </c>
      <c r="AI22" s="103">
        <v>0.99399999999999999</v>
      </c>
    </row>
    <row r="23" spans="1:35" x14ac:dyDescent="0.25">
      <c r="A23" s="170" t="s">
        <v>34</v>
      </c>
      <c r="B23" s="103">
        <v>0.81299999999999994</v>
      </c>
      <c r="C23" s="103">
        <v>0.86599999999999999</v>
      </c>
      <c r="D23" s="103">
        <v>0.89100000000000001</v>
      </c>
      <c r="E23" s="103">
        <v>0.91800000000000004</v>
      </c>
      <c r="F23" s="103">
        <v>0.99399999999999999</v>
      </c>
      <c r="G23" s="103">
        <v>0.97799999999999998</v>
      </c>
      <c r="H23" s="103">
        <v>0.95</v>
      </c>
      <c r="I23" s="103">
        <v>0.88600000000000001</v>
      </c>
      <c r="J23" s="103">
        <v>0.94599999999999995</v>
      </c>
      <c r="K23" s="103">
        <v>0.90900000000000003</v>
      </c>
      <c r="L23" s="103">
        <v>0.93500000000000005</v>
      </c>
      <c r="M23" s="103">
        <v>1</v>
      </c>
      <c r="N23" s="103">
        <v>1.0169999999999999</v>
      </c>
      <c r="O23" s="103">
        <v>1.0049999999999999</v>
      </c>
      <c r="P23" s="103">
        <v>0.94299999999999995</v>
      </c>
      <c r="Q23" s="103">
        <v>1</v>
      </c>
      <c r="R23" s="103">
        <v>0.95499999999999996</v>
      </c>
      <c r="S23" s="103">
        <v>0.95499999999999996</v>
      </c>
      <c r="T23" s="103">
        <v>1</v>
      </c>
      <c r="U23" s="103">
        <v>0.98899999999999999</v>
      </c>
      <c r="V23" s="103">
        <v>1</v>
      </c>
      <c r="W23" s="103">
        <v>1.012</v>
      </c>
      <c r="X23" s="103">
        <v>0.95699999999999996</v>
      </c>
      <c r="Y23" s="103">
        <v>1</v>
      </c>
      <c r="Z23" s="103">
        <v>0.96599999999999997</v>
      </c>
      <c r="AA23" s="103">
        <v>0.98899999999999999</v>
      </c>
      <c r="AB23" s="103">
        <v>1.0369999999999999</v>
      </c>
      <c r="AC23" s="103">
        <v>1.0309999999999999</v>
      </c>
      <c r="AD23" s="103">
        <v>0.95599999999999996</v>
      </c>
      <c r="AE23" s="103">
        <v>1.0109999999999999</v>
      </c>
      <c r="AF23" s="103">
        <v>0.96699999999999997</v>
      </c>
      <c r="AG23" s="103">
        <v>0.98899999999999999</v>
      </c>
      <c r="AH23" s="103">
        <v>0.95</v>
      </c>
      <c r="AI23" s="103">
        <v>0.96699999999999997</v>
      </c>
    </row>
    <row r="24" spans="1:35" x14ac:dyDescent="0.25">
      <c r="A24" s="171" t="s">
        <v>142</v>
      </c>
      <c r="B24" s="104"/>
      <c r="C24" s="104"/>
      <c r="D24" s="104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</row>
    <row r="25" spans="1:35" x14ac:dyDescent="0.25">
      <c r="A25" s="172" t="s">
        <v>143</v>
      </c>
      <c r="B25" s="104">
        <v>24</v>
      </c>
      <c r="C25" s="104">
        <v>24</v>
      </c>
      <c r="D25" s="104">
        <v>24</v>
      </c>
      <c r="E25" s="104">
        <v>24</v>
      </c>
      <c r="F25" s="104">
        <v>24</v>
      </c>
      <c r="G25" s="104">
        <v>24</v>
      </c>
      <c r="H25" s="104">
        <v>24</v>
      </c>
      <c r="I25" s="104">
        <v>24</v>
      </c>
      <c r="J25" s="104">
        <v>24</v>
      </c>
      <c r="K25" s="104">
        <v>24</v>
      </c>
      <c r="L25" s="104">
        <v>24</v>
      </c>
      <c r="M25" s="104">
        <v>24</v>
      </c>
      <c r="N25" s="104">
        <v>24</v>
      </c>
      <c r="O25" s="104">
        <v>24</v>
      </c>
      <c r="P25" s="104">
        <v>24</v>
      </c>
      <c r="Q25" s="104">
        <v>24</v>
      </c>
      <c r="R25" s="104">
        <v>24</v>
      </c>
      <c r="S25" s="104">
        <v>24</v>
      </c>
      <c r="T25" s="104">
        <v>24</v>
      </c>
      <c r="U25" s="104">
        <v>24</v>
      </c>
      <c r="V25" s="104">
        <v>24</v>
      </c>
      <c r="W25" s="104">
        <v>24</v>
      </c>
      <c r="X25" s="104">
        <v>24</v>
      </c>
      <c r="Y25" s="104">
        <v>24</v>
      </c>
      <c r="Z25" s="104">
        <v>24</v>
      </c>
      <c r="AA25" s="104">
        <v>24</v>
      </c>
      <c r="AB25" s="104">
        <v>24</v>
      </c>
      <c r="AC25" s="104">
        <v>24</v>
      </c>
      <c r="AD25" s="104">
        <v>24</v>
      </c>
      <c r="AE25" s="104">
        <v>24</v>
      </c>
      <c r="AF25" s="104">
        <v>24</v>
      </c>
      <c r="AG25" s="104">
        <v>24</v>
      </c>
      <c r="AH25" s="104">
        <v>24</v>
      </c>
      <c r="AI25" s="104">
        <v>24</v>
      </c>
    </row>
    <row r="26" spans="1:35" x14ac:dyDescent="0.25">
      <c r="A26" s="175"/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</row>
    <row r="27" spans="1:35" x14ac:dyDescent="0.25">
      <c r="A27" s="174" t="s">
        <v>6</v>
      </c>
      <c r="B27" s="169" t="str">
        <f t="shared" ref="B27:G27" si="10">B19</f>
        <v>Nov</v>
      </c>
      <c r="C27" s="169" t="str">
        <f t="shared" si="10"/>
        <v>Jan</v>
      </c>
      <c r="D27" s="169" t="str">
        <f t="shared" si="10"/>
        <v>Feb</v>
      </c>
      <c r="E27" s="169" t="str">
        <f t="shared" si="10"/>
        <v>Mar</v>
      </c>
      <c r="F27" s="169" t="str">
        <f t="shared" si="10"/>
        <v>Apr</v>
      </c>
      <c r="G27" s="169" t="str">
        <f t="shared" si="10"/>
        <v>May</v>
      </c>
      <c r="H27" s="169" t="str">
        <f t="shared" ref="H27:V27" si="11">H19</f>
        <v>June</v>
      </c>
      <c r="I27" s="169" t="str">
        <f t="shared" ref="I27:U27" si="12">I19</f>
        <v>July</v>
      </c>
      <c r="J27" s="169" t="str">
        <f t="shared" si="12"/>
        <v>August</v>
      </c>
      <c r="K27" s="169" t="str">
        <f t="shared" si="12"/>
        <v>September</v>
      </c>
      <c r="L27" s="169" t="str">
        <f t="shared" si="12"/>
        <v>October</v>
      </c>
      <c r="M27" s="169" t="str">
        <f t="shared" si="12"/>
        <v>November</v>
      </c>
      <c r="N27" s="169" t="str">
        <f t="shared" si="12"/>
        <v>December</v>
      </c>
      <c r="O27" s="169" t="str">
        <f t="shared" si="12"/>
        <v>January</v>
      </c>
      <c r="P27" s="169" t="str">
        <f t="shared" si="12"/>
        <v>February</v>
      </c>
      <c r="Q27" s="169" t="str">
        <f t="shared" si="12"/>
        <v>March</v>
      </c>
      <c r="R27" s="169" t="str">
        <f t="shared" si="12"/>
        <v>April</v>
      </c>
      <c r="S27" s="169" t="str">
        <f t="shared" si="12"/>
        <v>May</v>
      </c>
      <c r="T27" s="169" t="str">
        <f t="shared" si="12"/>
        <v>June</v>
      </c>
      <c r="U27" s="169" t="str">
        <f t="shared" si="12"/>
        <v>July</v>
      </c>
      <c r="V27" s="169" t="str">
        <f t="shared" si="11"/>
        <v>August</v>
      </c>
      <c r="W27" s="211">
        <f t="shared" ref="W27:AI27" si="13">W19</f>
        <v>45536</v>
      </c>
      <c r="X27" s="211">
        <f t="shared" ref="X27:AH27" si="14">X19</f>
        <v>45566</v>
      </c>
      <c r="Y27" s="211">
        <f t="shared" si="14"/>
        <v>45597</v>
      </c>
      <c r="Z27" s="211">
        <f t="shared" si="14"/>
        <v>45627</v>
      </c>
      <c r="AA27" s="211">
        <f t="shared" si="14"/>
        <v>45658</v>
      </c>
      <c r="AB27" s="211">
        <f t="shared" si="14"/>
        <v>45689</v>
      </c>
      <c r="AC27" s="211">
        <f t="shared" si="14"/>
        <v>45717</v>
      </c>
      <c r="AD27" s="211">
        <f t="shared" si="14"/>
        <v>45748</v>
      </c>
      <c r="AE27" s="211">
        <f t="shared" si="14"/>
        <v>45778</v>
      </c>
      <c r="AF27" s="211">
        <f t="shared" si="14"/>
        <v>45809</v>
      </c>
      <c r="AG27" s="211">
        <f t="shared" si="14"/>
        <v>45839</v>
      </c>
      <c r="AH27" s="211">
        <f t="shared" si="14"/>
        <v>45870</v>
      </c>
      <c r="AI27" s="211">
        <f t="shared" si="13"/>
        <v>45901</v>
      </c>
    </row>
    <row r="28" spans="1:35" x14ac:dyDescent="0.25">
      <c r="A28" s="170" t="s">
        <v>31</v>
      </c>
      <c r="B28" s="103">
        <v>0.65800000000000003</v>
      </c>
      <c r="C28" s="103">
        <v>0.62</v>
      </c>
      <c r="D28" s="103">
        <v>0.70199999999999996</v>
      </c>
      <c r="E28" s="103">
        <v>0.71899999999999997</v>
      </c>
      <c r="F28" s="103">
        <v>0.73099999999999998</v>
      </c>
      <c r="G28" s="103">
        <v>0.84199999999999997</v>
      </c>
      <c r="H28" s="103">
        <v>0.78200000000000003</v>
      </c>
      <c r="I28" s="103">
        <v>0.74</v>
      </c>
      <c r="J28" s="103">
        <v>0.71399999999999997</v>
      </c>
      <c r="K28" s="103">
        <v>0.73699999999999999</v>
      </c>
      <c r="L28" s="103">
        <v>0.77</v>
      </c>
      <c r="M28" s="103">
        <v>0.85799999999999998</v>
      </c>
      <c r="N28" s="103">
        <v>0.871</v>
      </c>
      <c r="O28" s="103">
        <v>0.80600000000000005</v>
      </c>
      <c r="P28" s="103">
        <v>0.85</v>
      </c>
      <c r="Q28" s="103">
        <v>0.84099999999999997</v>
      </c>
      <c r="R28" s="103">
        <v>0.81200000000000006</v>
      </c>
      <c r="S28" s="103">
        <v>0.83199999999999996</v>
      </c>
      <c r="T28" s="103">
        <v>0.81399999999999995</v>
      </c>
      <c r="U28" s="103">
        <v>0.76300000000000001</v>
      </c>
      <c r="V28" s="103">
        <v>0.85499999999999998</v>
      </c>
      <c r="W28" s="103">
        <v>0.88200000000000001</v>
      </c>
      <c r="X28" s="103">
        <v>0.86699999999999999</v>
      </c>
      <c r="Y28" s="103">
        <v>0.90500000000000003</v>
      </c>
      <c r="Z28" s="103">
        <v>0.83399999999999996</v>
      </c>
      <c r="AA28" s="103">
        <v>0.81899999999999995</v>
      </c>
      <c r="AB28" s="103">
        <v>0.72399999999999998</v>
      </c>
      <c r="AC28" s="103">
        <v>0.80700000000000005</v>
      </c>
      <c r="AD28" s="103">
        <v>0.76200000000000001</v>
      </c>
      <c r="AE28" s="103">
        <v>0.75700000000000001</v>
      </c>
      <c r="AF28" s="103">
        <v>0.66</v>
      </c>
      <c r="AG28" s="103">
        <v>0.68500000000000005</v>
      </c>
      <c r="AH28" s="103">
        <v>0.69399999999999995</v>
      </c>
      <c r="AI28" s="103">
        <v>0.72299999999999998</v>
      </c>
    </row>
    <row r="29" spans="1:35" x14ac:dyDescent="0.25">
      <c r="A29" s="170" t="s">
        <v>32</v>
      </c>
      <c r="B29" s="103">
        <v>0.71</v>
      </c>
      <c r="C29" s="103">
        <v>0.997</v>
      </c>
      <c r="D29" s="103">
        <v>0.91300000000000003</v>
      </c>
      <c r="E29" s="103">
        <v>0.86899999999999999</v>
      </c>
      <c r="F29" s="103">
        <v>1.109</v>
      </c>
      <c r="G29" s="103">
        <v>0.86699999999999999</v>
      </c>
      <c r="H29" s="103">
        <v>0.85499999999999998</v>
      </c>
      <c r="I29" s="103">
        <v>0.88200000000000001</v>
      </c>
      <c r="J29" s="103">
        <v>0.85799999999999998</v>
      </c>
      <c r="K29" s="103">
        <v>0.96499999999999997</v>
      </c>
      <c r="L29" s="103">
        <v>0.96099999999999997</v>
      </c>
      <c r="M29" s="103">
        <v>1.02</v>
      </c>
      <c r="N29" s="103">
        <v>0.92800000000000005</v>
      </c>
      <c r="O29" s="103">
        <v>0.95099999999999996</v>
      </c>
      <c r="P29" s="103">
        <v>1.0189999999999999</v>
      </c>
      <c r="Q29" s="103">
        <v>0.95</v>
      </c>
      <c r="R29" s="103">
        <v>0.98799999999999999</v>
      </c>
      <c r="S29" s="103">
        <v>1.0149999999999999</v>
      </c>
      <c r="T29" s="103">
        <v>1.01</v>
      </c>
      <c r="U29" s="103">
        <v>1.0720000000000001</v>
      </c>
      <c r="V29" s="103">
        <v>1.008</v>
      </c>
      <c r="W29" s="103">
        <v>0.999</v>
      </c>
      <c r="X29" s="103">
        <v>1.046</v>
      </c>
      <c r="Y29" s="103">
        <v>1.002</v>
      </c>
      <c r="Z29" s="103">
        <v>0.96899999999999997</v>
      </c>
      <c r="AA29" s="103">
        <v>0.92300000000000004</v>
      </c>
      <c r="AB29" s="103">
        <v>0.92200000000000004</v>
      </c>
      <c r="AC29" s="103">
        <v>0.88700000000000001</v>
      </c>
      <c r="AD29" s="103">
        <v>0.52500000000000002</v>
      </c>
      <c r="AE29" s="103">
        <v>1.022</v>
      </c>
      <c r="AF29" s="103">
        <v>0.94399999999999995</v>
      </c>
      <c r="AG29" s="103">
        <v>0.97199999999999998</v>
      </c>
      <c r="AH29" s="103">
        <v>0.995</v>
      </c>
      <c r="AI29" s="103">
        <v>0.96399999999999997</v>
      </c>
    </row>
    <row r="30" spans="1:35" x14ac:dyDescent="0.25">
      <c r="A30" s="170" t="s">
        <v>33</v>
      </c>
      <c r="B30" s="126">
        <v>0.66700000000000004</v>
      </c>
      <c r="C30" s="126">
        <v>0.74299999999999999</v>
      </c>
      <c r="D30" s="126">
        <v>0.85499999999999998</v>
      </c>
      <c r="E30" s="126">
        <v>0.74099999999999999</v>
      </c>
      <c r="F30" s="126">
        <v>1</v>
      </c>
      <c r="G30" s="126">
        <v>1.1259999999999999</v>
      </c>
      <c r="H30" s="126">
        <v>0.97799999999999998</v>
      </c>
      <c r="I30" s="126">
        <v>0.89300000000000002</v>
      </c>
      <c r="J30" s="126">
        <v>0.96799999999999997</v>
      </c>
      <c r="K30" s="126">
        <v>0.94399999999999995</v>
      </c>
      <c r="L30" s="126">
        <v>0.91400000000000003</v>
      </c>
      <c r="M30" s="126">
        <v>1.0109999999999999</v>
      </c>
      <c r="N30" s="126">
        <v>0.98899999999999999</v>
      </c>
      <c r="O30" s="115">
        <v>0.95699999999999996</v>
      </c>
      <c r="P30" s="115">
        <v>0.97699999999999998</v>
      </c>
      <c r="Q30" s="115">
        <v>1</v>
      </c>
      <c r="R30" s="115">
        <v>0.98799999999999999</v>
      </c>
      <c r="S30" s="115">
        <v>0.98799999999999999</v>
      </c>
      <c r="T30" s="115">
        <v>0.97799999999999998</v>
      </c>
      <c r="U30" s="115">
        <v>0.99</v>
      </c>
      <c r="V30" s="115">
        <v>0.99</v>
      </c>
      <c r="W30" s="115">
        <v>1</v>
      </c>
      <c r="X30" s="115">
        <v>1</v>
      </c>
      <c r="Y30" s="115">
        <v>1.0009999999999999</v>
      </c>
      <c r="Z30" s="115">
        <v>1</v>
      </c>
      <c r="AA30" s="115">
        <v>0.98099999999999998</v>
      </c>
      <c r="AB30" s="115">
        <v>1</v>
      </c>
      <c r="AC30" s="115">
        <v>0.97799999999999998</v>
      </c>
      <c r="AD30" s="115">
        <v>0.91900000000000004</v>
      </c>
      <c r="AE30" s="115">
        <v>0.99</v>
      </c>
      <c r="AF30" s="115">
        <v>0.96799999999999997</v>
      </c>
      <c r="AG30" s="115">
        <v>0.96799999999999997</v>
      </c>
      <c r="AH30" s="115">
        <v>0.97899999999999998</v>
      </c>
      <c r="AI30" s="115">
        <v>1</v>
      </c>
    </row>
    <row r="31" spans="1:35" x14ac:dyDescent="0.25">
      <c r="A31" s="170" t="s">
        <v>34</v>
      </c>
      <c r="B31" s="103">
        <v>0.98299999999999998</v>
      </c>
      <c r="C31" s="103">
        <v>1.0649999999999999</v>
      </c>
      <c r="D31" s="103">
        <v>0.89300000000000002</v>
      </c>
      <c r="E31" s="103">
        <v>1.024</v>
      </c>
      <c r="F31" s="103">
        <v>0.98299999999999998</v>
      </c>
      <c r="G31" s="103">
        <v>0.98399999999999999</v>
      </c>
      <c r="H31" s="103">
        <v>0.96699999999999997</v>
      </c>
      <c r="I31" s="103">
        <v>0.95199999999999996</v>
      </c>
      <c r="J31" s="103">
        <v>0.95099999999999996</v>
      </c>
      <c r="K31" s="103">
        <v>1.024</v>
      </c>
      <c r="L31" s="103">
        <v>0.97</v>
      </c>
      <c r="M31" s="103">
        <v>1.0009999999999999</v>
      </c>
      <c r="N31" s="103">
        <v>0.91900000000000004</v>
      </c>
      <c r="O31" s="103">
        <v>1</v>
      </c>
      <c r="P31" s="103">
        <v>1.0169999999999999</v>
      </c>
      <c r="Q31" s="103">
        <v>0.92200000000000004</v>
      </c>
      <c r="R31" s="103">
        <v>1</v>
      </c>
      <c r="S31" s="103">
        <v>1</v>
      </c>
      <c r="T31" s="103">
        <v>1</v>
      </c>
      <c r="U31" s="103">
        <v>1</v>
      </c>
      <c r="V31" s="103">
        <v>1.032</v>
      </c>
      <c r="W31" s="103">
        <v>1.0149999999999999</v>
      </c>
      <c r="X31" s="103">
        <v>1.018</v>
      </c>
      <c r="Y31" s="103">
        <v>1.0680000000000001</v>
      </c>
      <c r="Z31" s="103">
        <v>1.018</v>
      </c>
      <c r="AA31" s="103">
        <v>0.877</v>
      </c>
      <c r="AB31" s="103">
        <v>0.92900000000000005</v>
      </c>
      <c r="AC31" s="103">
        <v>0.82499999999999996</v>
      </c>
      <c r="AD31" s="103">
        <v>0.88300000000000001</v>
      </c>
      <c r="AE31" s="103">
        <v>1.032</v>
      </c>
      <c r="AF31" s="103">
        <v>0.877</v>
      </c>
      <c r="AG31" s="103">
        <v>0.98499999999999999</v>
      </c>
      <c r="AH31" s="103">
        <v>1.016</v>
      </c>
      <c r="AI31" s="103">
        <v>1.0169999999999999</v>
      </c>
    </row>
    <row r="32" spans="1:35" x14ac:dyDescent="0.25">
      <c r="A32" s="171" t="s">
        <v>142</v>
      </c>
      <c r="B32" s="104"/>
      <c r="C32" s="104"/>
      <c r="D32" s="104"/>
      <c r="E32" s="104"/>
      <c r="F32" s="104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</row>
    <row r="33" spans="1:35" x14ac:dyDescent="0.25">
      <c r="A33" s="172" t="s">
        <v>143</v>
      </c>
      <c r="B33" s="104">
        <v>22</v>
      </c>
      <c r="C33" s="104">
        <v>22</v>
      </c>
      <c r="D33" s="104">
        <v>22</v>
      </c>
      <c r="E33" s="104">
        <v>22</v>
      </c>
      <c r="F33" s="104">
        <v>22</v>
      </c>
      <c r="G33" s="104">
        <v>22</v>
      </c>
      <c r="H33" s="104">
        <v>22</v>
      </c>
      <c r="I33" s="104">
        <v>22</v>
      </c>
      <c r="J33" s="104">
        <v>22</v>
      </c>
      <c r="K33" s="104">
        <v>22</v>
      </c>
      <c r="L33" s="104">
        <v>22</v>
      </c>
      <c r="M33" s="104">
        <v>22</v>
      </c>
      <c r="N33" s="104">
        <v>22</v>
      </c>
      <c r="O33" s="104">
        <v>22</v>
      </c>
      <c r="P33" s="104">
        <v>22</v>
      </c>
      <c r="Q33" s="104">
        <v>22</v>
      </c>
      <c r="R33" s="104">
        <v>22</v>
      </c>
      <c r="S33" s="104">
        <v>22</v>
      </c>
      <c r="T33" s="104">
        <v>22</v>
      </c>
      <c r="U33" s="104">
        <v>22</v>
      </c>
      <c r="V33" s="104">
        <v>22</v>
      </c>
      <c r="W33" s="104">
        <v>22</v>
      </c>
      <c r="X33" s="104">
        <v>22</v>
      </c>
      <c r="Y33" s="104">
        <v>22</v>
      </c>
      <c r="Z33" s="104">
        <v>22</v>
      </c>
      <c r="AA33" s="104">
        <v>22</v>
      </c>
      <c r="AB33" s="104">
        <v>22</v>
      </c>
      <c r="AC33" s="104">
        <v>22</v>
      </c>
      <c r="AD33" s="104">
        <v>22</v>
      </c>
      <c r="AE33" s="104">
        <v>22</v>
      </c>
      <c r="AF33" s="104">
        <v>22</v>
      </c>
      <c r="AG33" s="104">
        <v>22</v>
      </c>
      <c r="AH33" s="104">
        <v>22</v>
      </c>
      <c r="AI33" s="104">
        <v>22</v>
      </c>
    </row>
    <row r="35" spans="1:35" x14ac:dyDescent="0.25">
      <c r="A35" s="174" t="s">
        <v>7</v>
      </c>
      <c r="B35" s="169" t="str">
        <f t="shared" ref="B35:G35" si="15">B27</f>
        <v>Nov</v>
      </c>
      <c r="C35" s="169" t="str">
        <f t="shared" si="15"/>
        <v>Jan</v>
      </c>
      <c r="D35" s="169" t="str">
        <f t="shared" si="15"/>
        <v>Feb</v>
      </c>
      <c r="E35" s="169" t="str">
        <f t="shared" si="15"/>
        <v>Mar</v>
      </c>
      <c r="F35" s="169" t="str">
        <f t="shared" si="15"/>
        <v>Apr</v>
      </c>
      <c r="G35" s="169" t="str">
        <f t="shared" si="15"/>
        <v>May</v>
      </c>
      <c r="H35" s="169" t="str">
        <f t="shared" ref="H35:V35" si="16">H27</f>
        <v>June</v>
      </c>
      <c r="I35" s="169" t="str">
        <f t="shared" ref="I35:U35" si="17">I27</f>
        <v>July</v>
      </c>
      <c r="J35" s="169" t="str">
        <f t="shared" si="17"/>
        <v>August</v>
      </c>
      <c r="K35" s="169" t="str">
        <f t="shared" si="17"/>
        <v>September</v>
      </c>
      <c r="L35" s="169" t="str">
        <f t="shared" si="17"/>
        <v>October</v>
      </c>
      <c r="M35" s="169" t="str">
        <f t="shared" si="17"/>
        <v>November</v>
      </c>
      <c r="N35" s="169" t="str">
        <f t="shared" si="17"/>
        <v>December</v>
      </c>
      <c r="O35" s="169" t="str">
        <f t="shared" si="17"/>
        <v>January</v>
      </c>
      <c r="P35" s="169" t="str">
        <f t="shared" si="17"/>
        <v>February</v>
      </c>
      <c r="Q35" s="169" t="str">
        <f t="shared" si="17"/>
        <v>March</v>
      </c>
      <c r="R35" s="169" t="str">
        <f t="shared" si="17"/>
        <v>April</v>
      </c>
      <c r="S35" s="169" t="str">
        <f t="shared" si="17"/>
        <v>May</v>
      </c>
      <c r="T35" s="169" t="str">
        <f t="shared" si="17"/>
        <v>June</v>
      </c>
      <c r="U35" s="169" t="str">
        <f t="shared" si="17"/>
        <v>July</v>
      </c>
      <c r="V35" s="169" t="str">
        <f t="shared" si="16"/>
        <v>August</v>
      </c>
      <c r="W35" s="211">
        <f t="shared" ref="W35:AI35" si="18">W27</f>
        <v>45536</v>
      </c>
      <c r="X35" s="211">
        <f t="shared" ref="X35:AH35" si="19">X27</f>
        <v>45566</v>
      </c>
      <c r="Y35" s="211">
        <f t="shared" si="19"/>
        <v>45597</v>
      </c>
      <c r="Z35" s="211">
        <f t="shared" si="19"/>
        <v>45627</v>
      </c>
      <c r="AA35" s="211">
        <f t="shared" si="19"/>
        <v>45658</v>
      </c>
      <c r="AB35" s="211">
        <f t="shared" si="19"/>
        <v>45689</v>
      </c>
      <c r="AC35" s="211">
        <f t="shared" si="19"/>
        <v>45717</v>
      </c>
      <c r="AD35" s="211">
        <f t="shared" si="19"/>
        <v>45748</v>
      </c>
      <c r="AE35" s="211">
        <f t="shared" si="19"/>
        <v>45778</v>
      </c>
      <c r="AF35" s="211">
        <f t="shared" si="19"/>
        <v>45809</v>
      </c>
      <c r="AG35" s="211">
        <f t="shared" si="19"/>
        <v>45839</v>
      </c>
      <c r="AH35" s="211">
        <f t="shared" si="19"/>
        <v>45870</v>
      </c>
      <c r="AI35" s="211">
        <f t="shared" si="18"/>
        <v>45901</v>
      </c>
    </row>
    <row r="36" spans="1:35" x14ac:dyDescent="0.25">
      <c r="A36" s="170" t="s">
        <v>31</v>
      </c>
      <c r="B36" s="103">
        <v>0.79500000000000004</v>
      </c>
      <c r="C36" s="103">
        <v>0.74299999999999999</v>
      </c>
      <c r="D36" s="103">
        <v>0.60399999999999998</v>
      </c>
      <c r="E36" s="103">
        <v>0.45600000000000002</v>
      </c>
      <c r="F36" s="103">
        <v>0.96299999999999997</v>
      </c>
      <c r="G36" s="103">
        <v>0.44400000000000001</v>
      </c>
      <c r="H36" s="103">
        <v>0.41299999999999998</v>
      </c>
      <c r="I36" s="103">
        <v>0.4</v>
      </c>
      <c r="J36" s="103">
        <v>0.52200000000000002</v>
      </c>
      <c r="K36" s="103">
        <v>0.54</v>
      </c>
      <c r="L36" s="103">
        <v>0.92</v>
      </c>
      <c r="M36" s="103">
        <v>0.98899999999999999</v>
      </c>
      <c r="N36" s="103">
        <v>1.0389999999999999</v>
      </c>
      <c r="O36" s="103">
        <v>1.056</v>
      </c>
      <c r="P36" s="103">
        <v>0.84399999999999997</v>
      </c>
      <c r="Q36" s="103">
        <v>0.78100000000000003</v>
      </c>
      <c r="R36" s="103">
        <v>0.96899999999999997</v>
      </c>
      <c r="S36" s="103">
        <v>0.999</v>
      </c>
      <c r="T36" s="103">
        <v>0.93899999999999995</v>
      </c>
      <c r="U36" s="103">
        <v>0.873</v>
      </c>
      <c r="V36" s="103">
        <v>0.81299999999999994</v>
      </c>
      <c r="W36" s="103">
        <v>0.75700000000000001</v>
      </c>
      <c r="X36" s="103">
        <v>0.80200000000000005</v>
      </c>
      <c r="Y36" s="103">
        <v>0.71299999999999997</v>
      </c>
      <c r="Z36" s="103">
        <v>0.71799999999999997</v>
      </c>
      <c r="AA36" s="103">
        <v>0.77400000000000002</v>
      </c>
      <c r="AB36" s="103">
        <v>0.85099999999999998</v>
      </c>
      <c r="AC36" s="103">
        <v>0.81399999999999995</v>
      </c>
      <c r="AD36" s="103">
        <v>0.80600000000000005</v>
      </c>
      <c r="AE36" s="103">
        <v>0.73899999999999999</v>
      </c>
      <c r="AF36" s="103">
        <v>0.89500000000000002</v>
      </c>
      <c r="AG36" s="103">
        <v>0.69</v>
      </c>
      <c r="AH36" s="103">
        <v>0.70899999999999996</v>
      </c>
      <c r="AI36" s="103">
        <v>0.65700000000000003</v>
      </c>
    </row>
    <row r="37" spans="1:35" x14ac:dyDescent="0.25">
      <c r="A37" s="170" t="s">
        <v>32</v>
      </c>
      <c r="B37" s="103">
        <v>0.82</v>
      </c>
      <c r="C37" s="103">
        <v>0.59799999999999998</v>
      </c>
      <c r="D37" s="103">
        <v>0.66800000000000004</v>
      </c>
      <c r="E37" s="103">
        <v>0.95899999999999996</v>
      </c>
      <c r="F37" s="103">
        <v>0.93500000000000005</v>
      </c>
      <c r="G37" s="103">
        <v>0.79300000000000004</v>
      </c>
      <c r="H37" s="103">
        <v>0.84299999999999997</v>
      </c>
      <c r="I37" s="103">
        <v>0.873</v>
      </c>
      <c r="J37" s="103">
        <v>0.72899999999999998</v>
      </c>
      <c r="K37" s="103">
        <v>0.76100000000000001</v>
      </c>
      <c r="L37" s="103">
        <v>0.64500000000000002</v>
      </c>
      <c r="M37" s="103">
        <v>0.78800000000000003</v>
      </c>
      <c r="N37" s="103">
        <v>0.76300000000000001</v>
      </c>
      <c r="O37" s="103">
        <v>0.76200000000000001</v>
      </c>
      <c r="P37" s="103">
        <v>0.86599999999999999</v>
      </c>
      <c r="Q37" s="103">
        <v>1.0469999999999999</v>
      </c>
      <c r="R37" s="103">
        <v>1.022</v>
      </c>
      <c r="S37" s="103">
        <v>0.93799999999999994</v>
      </c>
      <c r="T37" s="103">
        <v>0.95</v>
      </c>
      <c r="U37" s="103">
        <v>0.90300000000000002</v>
      </c>
      <c r="V37" s="103">
        <v>0.89500000000000002</v>
      </c>
      <c r="W37" s="103">
        <v>0.93400000000000005</v>
      </c>
      <c r="X37" s="103">
        <v>0.91300000000000003</v>
      </c>
      <c r="Y37" s="103">
        <v>0.95099999999999996</v>
      </c>
      <c r="Z37" s="103">
        <v>0.89700000000000002</v>
      </c>
      <c r="AA37" s="103">
        <v>0.94199999999999995</v>
      </c>
      <c r="AB37" s="103">
        <v>0.97099999999999997</v>
      </c>
      <c r="AC37" s="103">
        <v>0.95599999999999996</v>
      </c>
      <c r="AD37" s="103">
        <v>0.91600000000000004</v>
      </c>
      <c r="AE37" s="103">
        <v>0.876</v>
      </c>
      <c r="AF37" s="103">
        <v>0.82</v>
      </c>
      <c r="AG37" s="103">
        <v>0.88700000000000001</v>
      </c>
      <c r="AH37" s="103">
        <v>0.92</v>
      </c>
      <c r="AI37" s="103">
        <v>0.95199999999999996</v>
      </c>
    </row>
    <row r="38" spans="1:35" x14ac:dyDescent="0.25">
      <c r="A38" s="170" t="s">
        <v>33</v>
      </c>
      <c r="B38" s="103">
        <v>1</v>
      </c>
      <c r="C38" s="103">
        <v>1</v>
      </c>
      <c r="D38" s="103">
        <v>0.877</v>
      </c>
      <c r="E38" s="103">
        <v>0.66700000000000004</v>
      </c>
      <c r="F38" s="103">
        <v>0.65600000000000003</v>
      </c>
      <c r="G38" s="103">
        <v>0.66700000000000004</v>
      </c>
      <c r="H38" s="103">
        <v>0.68899999999999995</v>
      </c>
      <c r="I38" s="103">
        <v>0.66700000000000004</v>
      </c>
      <c r="J38" s="103">
        <v>0.66700000000000004</v>
      </c>
      <c r="K38" s="103">
        <v>0.66700000000000004</v>
      </c>
      <c r="L38" s="103">
        <v>1.0469999999999999</v>
      </c>
      <c r="M38" s="103">
        <v>1.0169999999999999</v>
      </c>
      <c r="N38" s="103">
        <v>0.98399999999999999</v>
      </c>
      <c r="O38" s="103">
        <v>1.0629999999999999</v>
      </c>
      <c r="P38" s="103">
        <v>0.88400000000000001</v>
      </c>
      <c r="Q38" s="103">
        <v>0.77200000000000002</v>
      </c>
      <c r="R38" s="103">
        <v>1.0660000000000001</v>
      </c>
      <c r="S38" s="103">
        <v>1.0660000000000001</v>
      </c>
      <c r="T38" s="103">
        <v>1.1359999999999999</v>
      </c>
      <c r="U38" s="103">
        <v>0.95899999999999996</v>
      </c>
      <c r="V38" s="103">
        <v>0.72799999999999998</v>
      </c>
      <c r="W38" s="103">
        <v>0.73</v>
      </c>
      <c r="X38" s="103">
        <v>0.71399999999999997</v>
      </c>
      <c r="Y38" s="103">
        <v>0.68899999999999995</v>
      </c>
      <c r="Z38" s="103">
        <v>0.82699999999999996</v>
      </c>
      <c r="AA38" s="103">
        <v>0.94599999999999995</v>
      </c>
      <c r="AB38" s="103">
        <v>0.95099999999999996</v>
      </c>
      <c r="AC38" s="103">
        <v>0.91100000000000003</v>
      </c>
      <c r="AD38" s="103">
        <v>0.878</v>
      </c>
      <c r="AE38" s="103">
        <v>0.91300000000000003</v>
      </c>
      <c r="AF38" s="103">
        <v>0.93300000000000005</v>
      </c>
      <c r="AG38" s="103">
        <v>0.95699999999999996</v>
      </c>
      <c r="AH38" s="103">
        <v>0.879</v>
      </c>
      <c r="AI38" s="103">
        <v>0.81100000000000005</v>
      </c>
    </row>
    <row r="39" spans="1:35" x14ac:dyDescent="0.25">
      <c r="A39" s="170" t="s">
        <v>34</v>
      </c>
      <c r="B39" s="103">
        <v>0.98299999999999998</v>
      </c>
      <c r="C39" s="103">
        <v>0.96799999999999997</v>
      </c>
      <c r="D39" s="103">
        <v>0.96399999999999997</v>
      </c>
      <c r="E39" s="103">
        <v>0.98399999999999999</v>
      </c>
      <c r="F39" s="103">
        <v>0.88300000000000001</v>
      </c>
      <c r="G39" s="103">
        <v>0.77400000000000002</v>
      </c>
      <c r="H39" s="103">
        <v>0.91600000000000004</v>
      </c>
      <c r="I39" s="103">
        <v>0.98299999999999998</v>
      </c>
      <c r="J39" s="103">
        <v>1</v>
      </c>
      <c r="K39" s="103">
        <v>0.94</v>
      </c>
      <c r="L39" s="103">
        <v>0.95199999999999996</v>
      </c>
      <c r="M39" s="103">
        <v>0.99199999999999999</v>
      </c>
      <c r="N39" s="103">
        <v>1</v>
      </c>
      <c r="O39" s="103">
        <v>0.96799999999999997</v>
      </c>
      <c r="P39" s="103">
        <v>0.93300000000000005</v>
      </c>
      <c r="Q39" s="103">
        <v>1.016</v>
      </c>
      <c r="R39" s="103">
        <v>1.1000000000000001</v>
      </c>
      <c r="S39" s="103">
        <v>1.083</v>
      </c>
      <c r="T39" s="103">
        <v>1.0549999999999999</v>
      </c>
      <c r="U39" s="103">
        <v>0.91400000000000003</v>
      </c>
      <c r="V39" s="103">
        <v>1.0309999999999999</v>
      </c>
      <c r="W39" s="103">
        <v>1.0169999999999999</v>
      </c>
      <c r="X39" s="103">
        <v>1.2270000000000001</v>
      </c>
      <c r="Y39" s="103">
        <v>1.355</v>
      </c>
      <c r="Z39" s="103">
        <v>1.0649999999999999</v>
      </c>
      <c r="AA39" s="103">
        <v>1.0649999999999999</v>
      </c>
      <c r="AB39" s="103">
        <v>1.073</v>
      </c>
      <c r="AC39" s="103">
        <v>1.0649999999999999</v>
      </c>
      <c r="AD39" s="103">
        <v>1.119</v>
      </c>
      <c r="AE39" s="103">
        <v>0.98199999999999998</v>
      </c>
      <c r="AF39" s="103">
        <v>1</v>
      </c>
      <c r="AG39" s="103">
        <v>0.95199999999999996</v>
      </c>
      <c r="AH39" s="103">
        <v>1.1779999999999999</v>
      </c>
      <c r="AI39" s="103">
        <v>1.1970000000000001</v>
      </c>
    </row>
    <row r="40" spans="1:35" x14ac:dyDescent="0.25">
      <c r="A40" s="171" t="s">
        <v>142</v>
      </c>
      <c r="B40" s="104"/>
      <c r="C40" s="104"/>
      <c r="D40" s="104"/>
      <c r="E40" s="104"/>
      <c r="F40" s="104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</row>
    <row r="41" spans="1:35" x14ac:dyDescent="0.25">
      <c r="A41" s="172" t="s">
        <v>143</v>
      </c>
      <c r="B41" s="104">
        <v>16</v>
      </c>
      <c r="C41" s="104">
        <v>16</v>
      </c>
      <c r="D41" s="104">
        <v>16</v>
      </c>
      <c r="E41" s="104">
        <v>16</v>
      </c>
      <c r="F41" s="104">
        <v>16</v>
      </c>
      <c r="G41" s="104">
        <v>16</v>
      </c>
      <c r="H41" s="104">
        <v>16</v>
      </c>
      <c r="I41" s="104">
        <v>16</v>
      </c>
      <c r="J41" s="104">
        <v>16</v>
      </c>
      <c r="K41" s="104">
        <v>16</v>
      </c>
      <c r="L41" s="104">
        <v>12</v>
      </c>
      <c r="M41" s="104">
        <v>12</v>
      </c>
      <c r="N41" s="104">
        <v>12</v>
      </c>
      <c r="O41" s="104">
        <v>12</v>
      </c>
      <c r="P41" s="104">
        <v>12</v>
      </c>
      <c r="Q41" s="104">
        <v>12</v>
      </c>
      <c r="R41" s="104">
        <v>12</v>
      </c>
      <c r="S41" s="104">
        <v>12</v>
      </c>
      <c r="T41" s="104">
        <v>12</v>
      </c>
      <c r="U41" s="104">
        <v>12</v>
      </c>
      <c r="V41" s="104">
        <v>12</v>
      </c>
      <c r="W41" s="104">
        <v>12</v>
      </c>
      <c r="X41" s="104">
        <v>12</v>
      </c>
      <c r="Y41" s="104">
        <v>12</v>
      </c>
      <c r="Z41" s="104">
        <v>12</v>
      </c>
      <c r="AA41" s="104">
        <v>12</v>
      </c>
      <c r="AB41" s="104">
        <v>12</v>
      </c>
      <c r="AC41" s="104">
        <v>12</v>
      </c>
      <c r="AD41" s="104">
        <v>12</v>
      </c>
      <c r="AE41" s="104">
        <v>12</v>
      </c>
      <c r="AF41" s="104">
        <v>12</v>
      </c>
      <c r="AG41" s="104">
        <v>12</v>
      </c>
      <c r="AH41" s="104">
        <v>12</v>
      </c>
      <c r="AI41" s="104">
        <v>12</v>
      </c>
    </row>
    <row r="43" spans="1:35" x14ac:dyDescent="0.25">
      <c r="A43" s="168" t="s">
        <v>8</v>
      </c>
      <c r="B43" s="169" t="str">
        <f t="shared" ref="B43:G43" si="20">B35</f>
        <v>Nov</v>
      </c>
      <c r="C43" s="169" t="str">
        <f t="shared" si="20"/>
        <v>Jan</v>
      </c>
      <c r="D43" s="169" t="str">
        <f t="shared" si="20"/>
        <v>Feb</v>
      </c>
      <c r="E43" s="169" t="str">
        <f t="shared" si="20"/>
        <v>Mar</v>
      </c>
      <c r="F43" s="169" t="str">
        <f t="shared" si="20"/>
        <v>Apr</v>
      </c>
      <c r="G43" s="169" t="str">
        <f t="shared" si="20"/>
        <v>May</v>
      </c>
      <c r="H43" s="169" t="str">
        <f t="shared" ref="H43:V43" si="21">H35</f>
        <v>June</v>
      </c>
      <c r="I43" s="169" t="str">
        <f t="shared" ref="I43:U43" si="22">I35</f>
        <v>July</v>
      </c>
      <c r="J43" s="169" t="str">
        <f t="shared" si="22"/>
        <v>August</v>
      </c>
      <c r="K43" s="169" t="str">
        <f t="shared" si="22"/>
        <v>September</v>
      </c>
      <c r="L43" s="169" t="str">
        <f t="shared" si="22"/>
        <v>October</v>
      </c>
      <c r="M43" s="169" t="str">
        <f t="shared" si="22"/>
        <v>November</v>
      </c>
      <c r="N43" s="169" t="str">
        <f t="shared" si="22"/>
        <v>December</v>
      </c>
      <c r="O43" s="169" t="str">
        <f t="shared" si="22"/>
        <v>January</v>
      </c>
      <c r="P43" s="169" t="str">
        <f t="shared" si="22"/>
        <v>February</v>
      </c>
      <c r="Q43" s="169" t="str">
        <f t="shared" si="22"/>
        <v>March</v>
      </c>
      <c r="R43" s="169" t="str">
        <f t="shared" si="22"/>
        <v>April</v>
      </c>
      <c r="S43" s="169" t="str">
        <f t="shared" si="22"/>
        <v>May</v>
      </c>
      <c r="T43" s="169" t="str">
        <f t="shared" si="22"/>
        <v>June</v>
      </c>
      <c r="U43" s="169" t="str">
        <f t="shared" si="22"/>
        <v>July</v>
      </c>
      <c r="V43" s="169" t="str">
        <f t="shared" si="21"/>
        <v>August</v>
      </c>
      <c r="W43" s="211">
        <f t="shared" ref="W43:AI43" si="23">W35</f>
        <v>45536</v>
      </c>
      <c r="X43" s="211">
        <f t="shared" ref="X43:AH43" si="24">X35</f>
        <v>45566</v>
      </c>
      <c r="Y43" s="211">
        <f t="shared" si="24"/>
        <v>45597</v>
      </c>
      <c r="Z43" s="211">
        <f t="shared" si="24"/>
        <v>45627</v>
      </c>
      <c r="AA43" s="211">
        <f t="shared" si="24"/>
        <v>45658</v>
      </c>
      <c r="AB43" s="211">
        <f t="shared" si="24"/>
        <v>45689</v>
      </c>
      <c r="AC43" s="211">
        <f t="shared" si="24"/>
        <v>45717</v>
      </c>
      <c r="AD43" s="211">
        <f t="shared" si="24"/>
        <v>45748</v>
      </c>
      <c r="AE43" s="211">
        <f t="shared" si="24"/>
        <v>45778</v>
      </c>
      <c r="AF43" s="211">
        <f t="shared" si="24"/>
        <v>45809</v>
      </c>
      <c r="AG43" s="211">
        <f t="shared" si="24"/>
        <v>45839</v>
      </c>
      <c r="AH43" s="211">
        <f t="shared" si="24"/>
        <v>45870</v>
      </c>
      <c r="AI43" s="211">
        <f t="shared" si="23"/>
        <v>45901</v>
      </c>
    </row>
    <row r="44" spans="1:35" x14ac:dyDescent="0.25">
      <c r="A44" s="170" t="s">
        <v>31</v>
      </c>
      <c r="B44" s="103">
        <v>0.63200000000000001</v>
      </c>
      <c r="C44" s="103">
        <v>0.86799999999999999</v>
      </c>
      <c r="D44" s="103">
        <v>0.93500000000000005</v>
      </c>
      <c r="E44" s="103">
        <v>0.84399999999999997</v>
      </c>
      <c r="F44" s="103">
        <v>0.84199999999999997</v>
      </c>
      <c r="G44" s="103">
        <v>0.80700000000000005</v>
      </c>
      <c r="H44" s="103">
        <v>0.88100000000000001</v>
      </c>
      <c r="I44" s="103">
        <v>0.85399999999999998</v>
      </c>
      <c r="J44" s="103">
        <v>0.79500000000000004</v>
      </c>
      <c r="K44" s="103">
        <v>0.80900000000000005</v>
      </c>
      <c r="L44" s="103">
        <v>0.80900000000000005</v>
      </c>
      <c r="M44" s="103">
        <v>0.95</v>
      </c>
      <c r="N44" s="103">
        <v>0.84499999999999997</v>
      </c>
      <c r="O44" s="103">
        <v>0.78100000000000003</v>
      </c>
      <c r="P44" s="103">
        <v>0.67700000000000005</v>
      </c>
      <c r="Q44" s="103">
        <v>0.85499999999999998</v>
      </c>
      <c r="R44" s="103">
        <v>0.58889999999999998</v>
      </c>
      <c r="S44" s="103">
        <v>0.88500000000000001</v>
      </c>
      <c r="T44" s="103">
        <v>0.74</v>
      </c>
      <c r="U44" s="103">
        <v>0.73299999999999998</v>
      </c>
      <c r="V44" s="103">
        <v>0.76500000000000001</v>
      </c>
      <c r="W44" s="103">
        <v>0.79600000000000004</v>
      </c>
      <c r="X44" s="103">
        <v>0.89900000000000002</v>
      </c>
      <c r="Y44" s="103">
        <v>0.86099999999999999</v>
      </c>
      <c r="Z44" s="103">
        <v>0.89100000000000001</v>
      </c>
      <c r="AA44" s="103">
        <v>0.99</v>
      </c>
      <c r="AB44" s="103">
        <v>0.96099999999999997</v>
      </c>
      <c r="AC44" s="103">
        <v>1.262</v>
      </c>
      <c r="AD44" s="103">
        <v>1.1950000000000001</v>
      </c>
      <c r="AE44" s="103">
        <v>0.85599999999999998</v>
      </c>
      <c r="AF44" s="103">
        <v>0.84899999999999998</v>
      </c>
      <c r="AG44" s="103">
        <v>0.82799999999999996</v>
      </c>
      <c r="AH44" s="103">
        <v>0.84099999999999997</v>
      </c>
      <c r="AI44" s="103">
        <v>0.77300000000000002</v>
      </c>
    </row>
    <row r="45" spans="1:35" x14ac:dyDescent="0.25">
      <c r="A45" s="170" t="s">
        <v>32</v>
      </c>
      <c r="B45" s="126">
        <v>0.33800000000000002</v>
      </c>
      <c r="C45" s="126">
        <v>0.35399999999999998</v>
      </c>
      <c r="D45" s="126">
        <v>0.32900000000000001</v>
      </c>
      <c r="E45" s="126">
        <v>0.33200000000000002</v>
      </c>
      <c r="F45" s="126">
        <v>0.41299999999999998</v>
      </c>
      <c r="G45" s="126">
        <v>0.35899999999999999</v>
      </c>
      <c r="H45" s="126">
        <v>0.378</v>
      </c>
      <c r="I45" s="126">
        <v>0.34</v>
      </c>
      <c r="J45" s="126">
        <v>0.32400000000000001</v>
      </c>
      <c r="K45" s="126">
        <v>0.33400000000000002</v>
      </c>
      <c r="L45" s="126">
        <v>0.22900000000000001</v>
      </c>
      <c r="M45" s="126">
        <v>0.26700000000000002</v>
      </c>
      <c r="N45" s="126">
        <v>0.24299999999999999</v>
      </c>
      <c r="O45" s="126">
        <v>0.26800000000000002</v>
      </c>
      <c r="P45" s="126">
        <v>0.32400000000000001</v>
      </c>
      <c r="Q45" s="126">
        <v>0.28599999999999998</v>
      </c>
      <c r="R45" s="126">
        <v>0.45100000000000001</v>
      </c>
      <c r="S45" s="126">
        <v>0.504</v>
      </c>
      <c r="T45" s="126">
        <v>0.47199999999999998</v>
      </c>
      <c r="U45" s="126">
        <v>0.41299999999999998</v>
      </c>
      <c r="V45" s="126">
        <v>0.48099999999999998</v>
      </c>
      <c r="W45" s="126">
        <v>0.47799999999999998</v>
      </c>
      <c r="X45" s="126">
        <v>0.34399999999999997</v>
      </c>
      <c r="Y45" s="126">
        <v>0.34100000000000003</v>
      </c>
      <c r="Z45" s="126">
        <v>0.36199999999999999</v>
      </c>
      <c r="AA45" s="126">
        <v>0.49099999999999999</v>
      </c>
      <c r="AB45" s="126">
        <v>0.45500000000000002</v>
      </c>
      <c r="AC45" s="126">
        <v>0.51100000000000001</v>
      </c>
      <c r="AD45" s="126">
        <v>0.6</v>
      </c>
      <c r="AE45" s="126">
        <v>0.52500000000000002</v>
      </c>
      <c r="AF45" s="126">
        <v>0.55200000000000005</v>
      </c>
      <c r="AG45" s="126">
        <v>0.46400000000000002</v>
      </c>
      <c r="AH45" s="126">
        <v>0.41</v>
      </c>
      <c r="AI45" s="126">
        <v>0.46800000000000003</v>
      </c>
    </row>
    <row r="46" spans="1:35" x14ac:dyDescent="0.25">
      <c r="A46" s="170" t="s">
        <v>33</v>
      </c>
      <c r="B46" s="103">
        <v>0.95399999999999996</v>
      </c>
      <c r="C46" s="103">
        <v>1.042</v>
      </c>
      <c r="D46" s="103">
        <v>1.07</v>
      </c>
      <c r="E46" s="103">
        <v>0.96899999999999997</v>
      </c>
      <c r="F46" s="103">
        <v>0.98899999999999999</v>
      </c>
      <c r="G46" s="103">
        <v>1.272</v>
      </c>
      <c r="H46" s="103">
        <v>0.95899999999999996</v>
      </c>
      <c r="I46" s="103">
        <v>1.008</v>
      </c>
      <c r="J46" s="103">
        <v>0.94499999999999995</v>
      </c>
      <c r="K46" s="103">
        <v>1.0289999999999999</v>
      </c>
      <c r="L46" s="103">
        <v>1.046</v>
      </c>
      <c r="M46" s="103">
        <v>1.117</v>
      </c>
      <c r="N46" s="103">
        <v>1.0229999999999999</v>
      </c>
      <c r="O46" s="103">
        <v>1.0269999999999999</v>
      </c>
      <c r="P46" s="103">
        <v>1.0169999999999999</v>
      </c>
      <c r="Q46" s="103">
        <v>1.03</v>
      </c>
      <c r="R46" s="103">
        <v>1.0649999999999999</v>
      </c>
      <c r="S46" s="103">
        <v>1.0649999999999999</v>
      </c>
      <c r="T46" s="103">
        <v>0.95799999999999996</v>
      </c>
      <c r="U46" s="103">
        <v>0.98399999999999999</v>
      </c>
      <c r="V46" s="103">
        <v>1.0269999999999999</v>
      </c>
      <c r="W46" s="103">
        <v>1.07</v>
      </c>
      <c r="X46" s="103">
        <v>1.071</v>
      </c>
      <c r="Y46" s="103">
        <v>1.1000000000000001</v>
      </c>
      <c r="Z46" s="103">
        <v>1.079</v>
      </c>
      <c r="AA46" s="103">
        <v>1.153</v>
      </c>
      <c r="AB46" s="103">
        <v>1.1599999999999999</v>
      </c>
      <c r="AC46" s="103">
        <v>0.94499999999999995</v>
      </c>
      <c r="AD46" s="103">
        <v>0.746</v>
      </c>
      <c r="AE46" s="103">
        <v>0.69499999999999995</v>
      </c>
      <c r="AF46" s="103">
        <v>0.58499999999999996</v>
      </c>
      <c r="AG46" s="103">
        <v>0.71399999999999997</v>
      </c>
      <c r="AH46" s="103">
        <v>0.71599999999999997</v>
      </c>
      <c r="AI46" s="103">
        <v>0.74099999999999999</v>
      </c>
    </row>
    <row r="47" spans="1:35" x14ac:dyDescent="0.25">
      <c r="A47" s="170" t="s">
        <v>34</v>
      </c>
      <c r="B47" s="103">
        <v>0.44400000000000001</v>
      </c>
      <c r="C47" s="103">
        <v>0.42499999999999999</v>
      </c>
      <c r="D47" s="103">
        <v>0.53400000000000003</v>
      </c>
      <c r="E47" s="103">
        <v>0.505</v>
      </c>
      <c r="F47" s="103">
        <v>0.58399999999999996</v>
      </c>
      <c r="G47" s="103">
        <v>0.58199999999999996</v>
      </c>
      <c r="H47" s="103">
        <v>0.54300000000000004</v>
      </c>
      <c r="I47" s="103">
        <v>0.435</v>
      </c>
      <c r="J47" s="103">
        <v>0.47</v>
      </c>
      <c r="K47" s="103">
        <v>0.35599999999999998</v>
      </c>
      <c r="L47" s="103">
        <v>0.33800000000000002</v>
      </c>
      <c r="M47" s="103">
        <v>0.377</v>
      </c>
      <c r="N47" s="103">
        <v>0.42099999999999999</v>
      </c>
      <c r="O47" s="103">
        <v>0.38800000000000001</v>
      </c>
      <c r="P47" s="103">
        <v>0.44500000000000001</v>
      </c>
      <c r="Q47" s="103">
        <v>0.502</v>
      </c>
      <c r="R47" s="103">
        <v>0.56299999999999994</v>
      </c>
      <c r="S47" s="103">
        <v>0.61699999999999999</v>
      </c>
      <c r="T47" s="103">
        <v>0.57999999999999996</v>
      </c>
      <c r="U47" s="103">
        <v>0.623</v>
      </c>
      <c r="V47" s="103">
        <v>0.56899999999999995</v>
      </c>
      <c r="W47" s="103">
        <v>0.60899999999999999</v>
      </c>
      <c r="X47" s="103">
        <v>0.44400000000000001</v>
      </c>
      <c r="Y47" s="103">
        <v>0.625</v>
      </c>
      <c r="Z47" s="103">
        <v>0.42699999999999999</v>
      </c>
      <c r="AA47" s="103">
        <v>0.69399999999999995</v>
      </c>
      <c r="AB47" s="103">
        <v>0.71099999999999997</v>
      </c>
      <c r="AC47" s="103">
        <v>0.68500000000000005</v>
      </c>
      <c r="AD47" s="103">
        <v>0.74399999999999999</v>
      </c>
      <c r="AE47" s="103">
        <v>0.80600000000000005</v>
      </c>
      <c r="AF47" s="103">
        <v>0.97099999999999997</v>
      </c>
      <c r="AG47" s="103">
        <v>0.91400000000000003</v>
      </c>
      <c r="AH47" s="103">
        <v>0.95299999999999996</v>
      </c>
      <c r="AI47" s="103">
        <v>0.96499999999999997</v>
      </c>
    </row>
    <row r="48" spans="1:35" x14ac:dyDescent="0.25">
      <c r="A48" s="171" t="s">
        <v>142</v>
      </c>
      <c r="B48" s="104"/>
      <c r="C48" s="104"/>
      <c r="D48" s="104"/>
      <c r="E48" s="104"/>
      <c r="F48" s="104"/>
      <c r="G48" s="104"/>
      <c r="H48" s="104"/>
      <c r="I48" s="104"/>
      <c r="J48" s="104"/>
      <c r="K48" s="104"/>
      <c r="L48" s="104"/>
      <c r="M48" s="104"/>
      <c r="N48" s="104"/>
      <c r="O48" s="104"/>
      <c r="P48" s="104"/>
      <c r="Q48" s="104"/>
      <c r="R48" s="10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104"/>
      <c r="AE48" s="104"/>
      <c r="AF48" s="104"/>
      <c r="AG48" s="104"/>
      <c r="AH48" s="104"/>
      <c r="AI48" s="104"/>
    </row>
    <row r="49" spans="1:35" x14ac:dyDescent="0.25">
      <c r="A49" s="172" t="s">
        <v>143</v>
      </c>
      <c r="B49" s="104">
        <v>28</v>
      </c>
      <c r="C49" s="104">
        <v>28</v>
      </c>
      <c r="D49" s="104">
        <v>28</v>
      </c>
      <c r="E49" s="104">
        <v>28</v>
      </c>
      <c r="F49" s="104">
        <v>28</v>
      </c>
      <c r="G49" s="104">
        <v>28</v>
      </c>
      <c r="H49" s="104">
        <v>28</v>
      </c>
      <c r="I49" s="104">
        <v>28</v>
      </c>
      <c r="J49" s="104">
        <v>28</v>
      </c>
      <c r="K49" s="104">
        <v>28</v>
      </c>
      <c r="L49" s="104">
        <v>28</v>
      </c>
      <c r="M49" s="104">
        <v>28</v>
      </c>
      <c r="N49" s="104">
        <v>28</v>
      </c>
      <c r="O49" s="104">
        <v>28</v>
      </c>
      <c r="P49" s="104">
        <v>28</v>
      </c>
      <c r="Q49" s="104">
        <v>28</v>
      </c>
      <c r="R49" s="104">
        <v>28</v>
      </c>
      <c r="S49" s="104">
        <v>28</v>
      </c>
      <c r="T49" s="104">
        <v>28</v>
      </c>
      <c r="U49" s="104">
        <v>28</v>
      </c>
      <c r="V49" s="104">
        <v>28</v>
      </c>
      <c r="W49" s="104">
        <v>28</v>
      </c>
      <c r="X49" s="104">
        <v>28</v>
      </c>
      <c r="Y49" s="104">
        <v>28</v>
      </c>
      <c r="Z49" s="104">
        <v>28</v>
      </c>
      <c r="AA49" s="104">
        <v>28</v>
      </c>
      <c r="AB49" s="104">
        <v>28</v>
      </c>
      <c r="AC49" s="104">
        <v>28</v>
      </c>
      <c r="AD49" s="104">
        <v>28</v>
      </c>
      <c r="AE49" s="104">
        <v>28</v>
      </c>
      <c r="AF49" s="104">
        <v>28</v>
      </c>
      <c r="AG49" s="104">
        <v>28</v>
      </c>
      <c r="AH49" s="104">
        <v>28</v>
      </c>
      <c r="AI49" s="104">
        <v>28</v>
      </c>
    </row>
    <row r="51" spans="1:35" x14ac:dyDescent="0.25">
      <c r="A51" s="168" t="s">
        <v>9</v>
      </c>
      <c r="B51" s="169" t="str">
        <f t="shared" ref="B51:G51" si="25">B43</f>
        <v>Nov</v>
      </c>
      <c r="C51" s="169" t="str">
        <f t="shared" si="25"/>
        <v>Jan</v>
      </c>
      <c r="D51" s="169" t="str">
        <f t="shared" si="25"/>
        <v>Feb</v>
      </c>
      <c r="E51" s="169" t="str">
        <f t="shared" si="25"/>
        <v>Mar</v>
      </c>
      <c r="F51" s="169" t="str">
        <f t="shared" si="25"/>
        <v>Apr</v>
      </c>
      <c r="G51" s="169" t="str">
        <f t="shared" si="25"/>
        <v>May</v>
      </c>
      <c r="H51" s="169" t="str">
        <f t="shared" ref="H51:V51" si="26">H43</f>
        <v>June</v>
      </c>
      <c r="I51" s="169" t="str">
        <f t="shared" ref="I51:U51" si="27">I43</f>
        <v>July</v>
      </c>
      <c r="J51" s="169" t="str">
        <f t="shared" si="27"/>
        <v>August</v>
      </c>
      <c r="K51" s="169" t="str">
        <f t="shared" si="27"/>
        <v>September</v>
      </c>
      <c r="L51" s="169" t="str">
        <f t="shared" si="27"/>
        <v>October</v>
      </c>
      <c r="M51" s="169" t="str">
        <f t="shared" si="27"/>
        <v>November</v>
      </c>
      <c r="N51" s="169" t="str">
        <f t="shared" si="27"/>
        <v>December</v>
      </c>
      <c r="O51" s="169" t="str">
        <f t="shared" si="27"/>
        <v>January</v>
      </c>
      <c r="P51" s="169" t="str">
        <f t="shared" si="27"/>
        <v>February</v>
      </c>
      <c r="Q51" s="169" t="str">
        <f t="shared" si="27"/>
        <v>March</v>
      </c>
      <c r="R51" s="169" t="str">
        <f t="shared" si="27"/>
        <v>April</v>
      </c>
      <c r="S51" s="169" t="str">
        <f t="shared" si="27"/>
        <v>May</v>
      </c>
      <c r="T51" s="169" t="str">
        <f t="shared" si="27"/>
        <v>June</v>
      </c>
      <c r="U51" s="169" t="str">
        <f t="shared" si="27"/>
        <v>July</v>
      </c>
      <c r="V51" s="169" t="str">
        <f t="shared" si="26"/>
        <v>August</v>
      </c>
      <c r="W51" s="211">
        <f t="shared" ref="W51:AI51" si="28">W43</f>
        <v>45536</v>
      </c>
      <c r="X51" s="211">
        <f t="shared" ref="X51:AH51" si="29">X43</f>
        <v>45566</v>
      </c>
      <c r="Y51" s="211">
        <f t="shared" si="29"/>
        <v>45597</v>
      </c>
      <c r="Z51" s="211">
        <f t="shared" si="29"/>
        <v>45627</v>
      </c>
      <c r="AA51" s="211">
        <f t="shared" si="29"/>
        <v>45658</v>
      </c>
      <c r="AB51" s="211">
        <f t="shared" si="29"/>
        <v>45689</v>
      </c>
      <c r="AC51" s="211">
        <f t="shared" si="29"/>
        <v>45717</v>
      </c>
      <c r="AD51" s="211">
        <f t="shared" si="29"/>
        <v>45748</v>
      </c>
      <c r="AE51" s="211">
        <f t="shared" si="29"/>
        <v>45778</v>
      </c>
      <c r="AF51" s="211">
        <f t="shared" si="29"/>
        <v>45809</v>
      </c>
      <c r="AG51" s="211">
        <f t="shared" si="29"/>
        <v>45839</v>
      </c>
      <c r="AH51" s="211">
        <f t="shared" si="29"/>
        <v>45870</v>
      </c>
      <c r="AI51" s="211">
        <f t="shared" si="28"/>
        <v>45901</v>
      </c>
    </row>
    <row r="52" spans="1:35" x14ac:dyDescent="0.25">
      <c r="A52" s="170" t="s">
        <v>31</v>
      </c>
      <c r="B52" s="103">
        <v>0.88300000000000001</v>
      </c>
      <c r="C52" s="103">
        <v>0.81799999999999995</v>
      </c>
      <c r="D52" s="103">
        <v>0.79400000000000004</v>
      </c>
      <c r="E52" s="103">
        <v>0.71299999999999997</v>
      </c>
      <c r="F52" s="103">
        <v>0.92600000000000005</v>
      </c>
      <c r="G52" s="103">
        <v>0.90800000000000003</v>
      </c>
      <c r="H52" s="103">
        <v>0.94799999999999995</v>
      </c>
      <c r="I52" s="103">
        <v>0.89800000000000002</v>
      </c>
      <c r="J52" s="103">
        <v>0.94299999999999995</v>
      </c>
      <c r="K52" s="103">
        <v>0.998</v>
      </c>
      <c r="L52" s="103">
        <v>0.80400000000000005</v>
      </c>
      <c r="M52" s="103">
        <v>0.878</v>
      </c>
      <c r="N52" s="103">
        <v>0.876</v>
      </c>
      <c r="O52" s="103">
        <v>0.82299999999999995</v>
      </c>
      <c r="P52" s="103">
        <v>0.86199999999999999</v>
      </c>
      <c r="Q52" s="103">
        <v>0.85</v>
      </c>
      <c r="R52" s="103">
        <v>0.91100000000000003</v>
      </c>
      <c r="S52" s="103">
        <v>0.93400000000000005</v>
      </c>
      <c r="T52" s="103">
        <v>0.88400000000000001</v>
      </c>
      <c r="U52" s="103">
        <v>0.85499999999999998</v>
      </c>
      <c r="V52" s="103">
        <v>0.93100000000000005</v>
      </c>
      <c r="W52" s="103">
        <v>0.97499999999999998</v>
      </c>
      <c r="X52" s="103">
        <v>0.95199999999999996</v>
      </c>
      <c r="Y52" s="103">
        <v>1.105</v>
      </c>
      <c r="Z52" s="103">
        <v>1.06</v>
      </c>
      <c r="AA52" s="103">
        <v>0.98</v>
      </c>
      <c r="AB52" s="103">
        <v>0.95899999999999996</v>
      </c>
      <c r="AC52" s="103">
        <v>1.0329999999999999</v>
      </c>
      <c r="AD52" s="103">
        <v>0.998</v>
      </c>
      <c r="AE52" s="103">
        <v>0.97899999999999998</v>
      </c>
      <c r="AF52" s="103">
        <v>0.88700000000000001</v>
      </c>
      <c r="AG52" s="103">
        <v>0.94099999999999995</v>
      </c>
      <c r="AH52" s="103">
        <v>0.85899999999999999</v>
      </c>
      <c r="AI52" s="103">
        <v>0.82499999999999996</v>
      </c>
    </row>
    <row r="53" spans="1:35" x14ac:dyDescent="0.25">
      <c r="A53" s="170" t="s">
        <v>32</v>
      </c>
      <c r="B53" s="103">
        <v>0.76300000000000001</v>
      </c>
      <c r="C53" s="103">
        <v>0.73699999999999999</v>
      </c>
      <c r="D53" s="103">
        <v>0.77</v>
      </c>
      <c r="E53" s="103">
        <v>0.82899999999999996</v>
      </c>
      <c r="F53" s="103">
        <v>0.747</v>
      </c>
      <c r="G53" s="103">
        <v>0.76100000000000001</v>
      </c>
      <c r="H53" s="103">
        <v>0.67900000000000005</v>
      </c>
      <c r="I53" s="103">
        <v>0.89400000000000002</v>
      </c>
      <c r="J53" s="103">
        <v>1.004</v>
      </c>
      <c r="K53" s="103">
        <v>9.0999999999999998E-2</v>
      </c>
      <c r="L53" s="103">
        <v>0.96899999999999997</v>
      </c>
      <c r="M53" s="103">
        <v>1.115</v>
      </c>
      <c r="N53" s="103">
        <v>0.97499999999999998</v>
      </c>
      <c r="O53" s="103">
        <v>0.83499999999999996</v>
      </c>
      <c r="P53" s="103">
        <v>1.097</v>
      </c>
      <c r="Q53" s="103">
        <v>1.048</v>
      </c>
      <c r="R53" s="103">
        <v>0.94199999999999995</v>
      </c>
      <c r="S53" s="103">
        <v>0.97399999999999998</v>
      </c>
      <c r="T53" s="103">
        <v>1.046</v>
      </c>
      <c r="U53" s="103">
        <v>0.98</v>
      </c>
      <c r="V53" s="103">
        <v>1.008</v>
      </c>
      <c r="W53" s="103">
        <v>0.99299999999999999</v>
      </c>
      <c r="X53" s="103">
        <v>1.0089999999999999</v>
      </c>
      <c r="Y53" s="103">
        <v>0.86599999999999999</v>
      </c>
      <c r="Z53" s="103">
        <v>0.84499999999999997</v>
      </c>
      <c r="AA53" s="103">
        <v>0.93</v>
      </c>
      <c r="AB53" s="103">
        <v>0.90900000000000003</v>
      </c>
      <c r="AC53" s="103">
        <v>0.91</v>
      </c>
      <c r="AD53" s="103">
        <v>0.93799999999999994</v>
      </c>
      <c r="AE53" s="103">
        <v>1.03</v>
      </c>
      <c r="AF53" s="103">
        <v>0.96899999999999997</v>
      </c>
      <c r="AG53" s="103">
        <v>0.90900000000000003</v>
      </c>
      <c r="AH53" s="103">
        <v>0.872</v>
      </c>
      <c r="AI53" s="103">
        <v>0.91100000000000003</v>
      </c>
    </row>
    <row r="54" spans="1:35" x14ac:dyDescent="0.25">
      <c r="A54" s="170" t="s">
        <v>33</v>
      </c>
      <c r="B54" s="103">
        <v>0.84399999999999997</v>
      </c>
      <c r="C54" s="103">
        <v>0.755</v>
      </c>
      <c r="D54" s="103">
        <v>0.68799999999999994</v>
      </c>
      <c r="E54" s="103">
        <v>0.72199999999999998</v>
      </c>
      <c r="F54" s="103">
        <v>0.93300000000000005</v>
      </c>
      <c r="G54" s="103">
        <v>0.98</v>
      </c>
      <c r="H54" s="103">
        <v>0.97399999999999998</v>
      </c>
      <c r="I54" s="103">
        <v>1.085</v>
      </c>
      <c r="J54" s="103">
        <v>1.0589999999999999</v>
      </c>
      <c r="K54" s="103">
        <v>1.054</v>
      </c>
      <c r="L54" s="103">
        <v>0.91600000000000004</v>
      </c>
      <c r="M54" s="103">
        <v>0.93700000000000006</v>
      </c>
      <c r="N54" s="103">
        <v>0.94299999999999995</v>
      </c>
      <c r="O54" s="103">
        <v>0.88600000000000001</v>
      </c>
      <c r="P54" s="103">
        <v>0.81899999999999995</v>
      </c>
      <c r="Q54" s="103">
        <v>0.86299999999999999</v>
      </c>
      <c r="R54" s="103">
        <v>0.91100000000000003</v>
      </c>
      <c r="S54" s="103">
        <v>0.91100000000000003</v>
      </c>
      <c r="T54" s="103">
        <v>0.86699999999999999</v>
      </c>
      <c r="U54" s="103">
        <v>0.96799999999999997</v>
      </c>
      <c r="V54" s="103">
        <v>0.95199999999999996</v>
      </c>
      <c r="W54" s="103">
        <v>0.96599999999999997</v>
      </c>
      <c r="X54" s="103">
        <v>1.0029999999999999</v>
      </c>
      <c r="Y54" s="103">
        <v>1.0169999999999999</v>
      </c>
      <c r="Z54" s="103">
        <v>0.95199999999999996</v>
      </c>
      <c r="AA54" s="103">
        <v>0.93500000000000005</v>
      </c>
      <c r="AB54" s="103">
        <v>0.94699999999999995</v>
      </c>
      <c r="AC54" s="103">
        <v>0.97299999999999998</v>
      </c>
      <c r="AD54" s="103">
        <v>0.99199999999999999</v>
      </c>
      <c r="AE54" s="103">
        <v>0.93600000000000005</v>
      </c>
      <c r="AF54" s="103">
        <v>0.87</v>
      </c>
      <c r="AG54" s="103">
        <v>0.91700000000000004</v>
      </c>
      <c r="AH54" s="103">
        <v>0.84099999999999997</v>
      </c>
      <c r="AI54" s="103">
        <v>0.91200000000000003</v>
      </c>
    </row>
    <row r="55" spans="1:35" x14ac:dyDescent="0.25">
      <c r="A55" s="170" t="s">
        <v>34</v>
      </c>
      <c r="B55" s="103">
        <v>0.99399999999999999</v>
      </c>
      <c r="C55" s="103">
        <v>1.054</v>
      </c>
      <c r="D55" s="103">
        <v>0.90500000000000003</v>
      </c>
      <c r="E55" s="103">
        <v>0.95099999999999996</v>
      </c>
      <c r="F55" s="103">
        <v>1.3640000000000001</v>
      </c>
      <c r="G55" s="103">
        <v>1.403</v>
      </c>
      <c r="H55" s="103">
        <v>1.3160000000000001</v>
      </c>
      <c r="I55" s="103">
        <v>1.355</v>
      </c>
      <c r="J55" s="103">
        <v>1.371</v>
      </c>
      <c r="K55" s="103">
        <v>1.5189999999999999</v>
      </c>
      <c r="L55" s="103">
        <v>1.302</v>
      </c>
      <c r="M55" s="103">
        <v>0.9</v>
      </c>
      <c r="N55" s="103">
        <v>0.997</v>
      </c>
      <c r="O55" s="103">
        <v>1.032</v>
      </c>
      <c r="P55" s="103">
        <v>1.069</v>
      </c>
      <c r="Q55" s="103">
        <v>1</v>
      </c>
      <c r="R55" s="103">
        <v>1.0329999999999999</v>
      </c>
      <c r="S55" s="103">
        <v>0.95099999999999996</v>
      </c>
      <c r="T55" s="103">
        <v>1.0169999999999999</v>
      </c>
      <c r="U55" s="103">
        <v>1.016</v>
      </c>
      <c r="V55" s="103">
        <v>0.95099999999999996</v>
      </c>
      <c r="W55" s="103">
        <v>1.2509999999999999</v>
      </c>
      <c r="X55" s="103">
        <v>1.161</v>
      </c>
      <c r="Y55" s="103">
        <v>1.0860000000000001</v>
      </c>
      <c r="Z55" s="103">
        <v>1.0489999999999999</v>
      </c>
      <c r="AA55" s="103">
        <v>1.5329999999999999</v>
      </c>
      <c r="AB55" s="103">
        <v>1.2949999999999999</v>
      </c>
      <c r="AC55" s="103">
        <v>1.323</v>
      </c>
      <c r="AD55" s="103">
        <v>1.2669999999999999</v>
      </c>
      <c r="AE55" s="103">
        <v>1.4470000000000001</v>
      </c>
      <c r="AF55" s="103">
        <v>1.4410000000000001</v>
      </c>
      <c r="AG55" s="103">
        <v>1.2789999999999999</v>
      </c>
      <c r="AH55" s="103">
        <v>1.286</v>
      </c>
      <c r="AI55" s="103">
        <v>1.2170000000000001</v>
      </c>
    </row>
    <row r="56" spans="1:35" x14ac:dyDescent="0.25">
      <c r="A56" s="171" t="s">
        <v>142</v>
      </c>
      <c r="B56" s="104"/>
      <c r="C56" s="104"/>
      <c r="D56" s="104"/>
      <c r="E56" s="104"/>
      <c r="F56" s="104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</row>
    <row r="57" spans="1:35" x14ac:dyDescent="0.25">
      <c r="A57" s="172" t="s">
        <v>143</v>
      </c>
      <c r="B57" s="104">
        <v>26</v>
      </c>
      <c r="C57" s="104">
        <v>26</v>
      </c>
      <c r="D57" s="104">
        <v>26</v>
      </c>
      <c r="E57" s="104">
        <v>26</v>
      </c>
      <c r="F57" s="104">
        <v>26</v>
      </c>
      <c r="G57" s="104">
        <v>26</v>
      </c>
      <c r="H57" s="104">
        <v>26</v>
      </c>
      <c r="I57" s="104">
        <v>26</v>
      </c>
      <c r="J57" s="104">
        <v>26</v>
      </c>
      <c r="K57" s="104">
        <v>26</v>
      </c>
      <c r="L57" s="104">
        <v>26</v>
      </c>
      <c r="M57" s="104">
        <v>26</v>
      </c>
      <c r="N57" s="104">
        <v>26</v>
      </c>
      <c r="O57" s="104">
        <v>26</v>
      </c>
      <c r="P57" s="104">
        <v>26</v>
      </c>
      <c r="Q57" s="104">
        <v>26</v>
      </c>
      <c r="R57" s="104">
        <v>26</v>
      </c>
      <c r="S57" s="104">
        <v>26</v>
      </c>
      <c r="T57" s="104">
        <v>26</v>
      </c>
      <c r="U57" s="104">
        <v>26</v>
      </c>
      <c r="V57" s="104">
        <v>26</v>
      </c>
      <c r="W57" s="104">
        <v>26</v>
      </c>
      <c r="X57" s="104">
        <v>26</v>
      </c>
      <c r="Y57" s="104">
        <v>26</v>
      </c>
      <c r="Z57" s="104">
        <v>26</v>
      </c>
      <c r="AA57" s="104">
        <v>26</v>
      </c>
      <c r="AB57" s="104">
        <v>26</v>
      </c>
      <c r="AC57" s="104">
        <v>26</v>
      </c>
      <c r="AD57" s="104">
        <v>26</v>
      </c>
      <c r="AE57" s="104">
        <v>26</v>
      </c>
      <c r="AF57" s="104">
        <v>26</v>
      </c>
      <c r="AG57" s="104">
        <v>26</v>
      </c>
      <c r="AH57" s="104">
        <v>26</v>
      </c>
      <c r="AI57" s="104">
        <v>26</v>
      </c>
    </row>
    <row r="59" spans="1:35" x14ac:dyDescent="0.25">
      <c r="A59" s="168" t="s">
        <v>10</v>
      </c>
      <c r="B59" s="169" t="str">
        <f t="shared" ref="B59:G59" si="30">B51</f>
        <v>Nov</v>
      </c>
      <c r="C59" s="169" t="str">
        <f t="shared" si="30"/>
        <v>Jan</v>
      </c>
      <c r="D59" s="169" t="str">
        <f t="shared" si="30"/>
        <v>Feb</v>
      </c>
      <c r="E59" s="169" t="str">
        <f t="shared" si="30"/>
        <v>Mar</v>
      </c>
      <c r="F59" s="169" t="str">
        <f t="shared" si="30"/>
        <v>Apr</v>
      </c>
      <c r="G59" s="169" t="str">
        <f t="shared" si="30"/>
        <v>May</v>
      </c>
      <c r="H59" s="169" t="str">
        <f t="shared" ref="H59:V59" si="31">H51</f>
        <v>June</v>
      </c>
      <c r="I59" s="169" t="str">
        <f t="shared" ref="I59:U59" si="32">I51</f>
        <v>July</v>
      </c>
      <c r="J59" s="169" t="str">
        <f t="shared" si="32"/>
        <v>August</v>
      </c>
      <c r="K59" s="169" t="str">
        <f t="shared" si="32"/>
        <v>September</v>
      </c>
      <c r="L59" s="169" t="str">
        <f t="shared" si="32"/>
        <v>October</v>
      </c>
      <c r="M59" s="169" t="str">
        <f t="shared" si="32"/>
        <v>November</v>
      </c>
      <c r="N59" s="169" t="str">
        <f t="shared" si="32"/>
        <v>December</v>
      </c>
      <c r="O59" s="169" t="str">
        <f t="shared" si="32"/>
        <v>January</v>
      </c>
      <c r="P59" s="169" t="str">
        <f t="shared" si="32"/>
        <v>February</v>
      </c>
      <c r="Q59" s="169" t="str">
        <f t="shared" si="32"/>
        <v>March</v>
      </c>
      <c r="R59" s="169" t="str">
        <f t="shared" si="32"/>
        <v>April</v>
      </c>
      <c r="S59" s="169" t="str">
        <f t="shared" si="32"/>
        <v>May</v>
      </c>
      <c r="T59" s="169" t="str">
        <f t="shared" si="32"/>
        <v>June</v>
      </c>
      <c r="U59" s="169" t="str">
        <f t="shared" si="32"/>
        <v>July</v>
      </c>
      <c r="V59" s="169" t="str">
        <f t="shared" si="31"/>
        <v>August</v>
      </c>
      <c r="W59" s="211">
        <f t="shared" ref="W59:AI59" si="33">W51</f>
        <v>45536</v>
      </c>
      <c r="X59" s="211">
        <f t="shared" ref="X59:AH59" si="34">X51</f>
        <v>45566</v>
      </c>
      <c r="Y59" s="211">
        <f t="shared" si="34"/>
        <v>45597</v>
      </c>
      <c r="Z59" s="211">
        <f t="shared" si="34"/>
        <v>45627</v>
      </c>
      <c r="AA59" s="211">
        <f t="shared" si="34"/>
        <v>45658</v>
      </c>
      <c r="AB59" s="211">
        <f t="shared" si="34"/>
        <v>45689</v>
      </c>
      <c r="AC59" s="211">
        <f t="shared" si="34"/>
        <v>45717</v>
      </c>
      <c r="AD59" s="211">
        <f t="shared" si="34"/>
        <v>45748</v>
      </c>
      <c r="AE59" s="211">
        <f t="shared" si="34"/>
        <v>45778</v>
      </c>
      <c r="AF59" s="211">
        <f t="shared" si="34"/>
        <v>45809</v>
      </c>
      <c r="AG59" s="211">
        <f t="shared" si="34"/>
        <v>45839</v>
      </c>
      <c r="AH59" s="211">
        <f t="shared" si="34"/>
        <v>45870</v>
      </c>
      <c r="AI59" s="211">
        <f t="shared" si="33"/>
        <v>45901</v>
      </c>
    </row>
    <row r="60" spans="1:35" x14ac:dyDescent="0.25">
      <c r="A60" s="170" t="s">
        <v>31</v>
      </c>
      <c r="B60" s="103">
        <v>0.93400000000000005</v>
      </c>
      <c r="C60" s="103">
        <v>0.92300000000000004</v>
      </c>
      <c r="D60" s="103">
        <v>0.86599999999999999</v>
      </c>
      <c r="E60" s="103">
        <v>0.95699999999999996</v>
      </c>
      <c r="F60" s="103">
        <v>0.94</v>
      </c>
      <c r="G60" s="103">
        <v>0.88700000000000001</v>
      </c>
      <c r="H60" s="103">
        <v>0.96899999999999997</v>
      </c>
      <c r="I60" s="103">
        <v>0.91700000000000004</v>
      </c>
      <c r="J60" s="103">
        <v>0.85499999999999998</v>
      </c>
      <c r="K60" s="103">
        <v>0.89100000000000001</v>
      </c>
      <c r="L60" s="103">
        <v>0.94699999999999995</v>
      </c>
      <c r="M60" s="103">
        <v>0.97499999999999998</v>
      </c>
      <c r="N60" s="103">
        <v>0.95399999999999996</v>
      </c>
      <c r="O60" s="103">
        <v>0.95099999999999996</v>
      </c>
      <c r="P60" s="103">
        <v>0.96299999999999997</v>
      </c>
      <c r="Q60" s="103">
        <v>0.99099999999999999</v>
      </c>
      <c r="R60" s="103">
        <v>0.99</v>
      </c>
      <c r="S60" s="103">
        <v>1.012</v>
      </c>
      <c r="T60" s="103">
        <v>0.97799999999999998</v>
      </c>
      <c r="U60" s="103">
        <v>0.97399999999999998</v>
      </c>
      <c r="V60" s="103">
        <v>0.97399999999999998</v>
      </c>
      <c r="W60" s="103">
        <v>0.93300000000000005</v>
      </c>
      <c r="X60" s="103">
        <v>0.97</v>
      </c>
      <c r="Y60" s="103">
        <v>0.98699999999999999</v>
      </c>
      <c r="Z60" s="103">
        <v>0.996</v>
      </c>
      <c r="AA60" s="103">
        <v>0.96799999999999997</v>
      </c>
      <c r="AB60" s="103">
        <v>0.92400000000000004</v>
      </c>
      <c r="AC60" s="103">
        <v>0.995</v>
      </c>
      <c r="AD60" s="103">
        <v>0.998</v>
      </c>
      <c r="AE60" s="103">
        <v>0.97599999999999998</v>
      </c>
      <c r="AF60" s="103">
        <v>0.97599999999999998</v>
      </c>
      <c r="AG60" s="103">
        <v>0.97499999999999998</v>
      </c>
      <c r="AH60" s="103">
        <v>0.95899999999999996</v>
      </c>
      <c r="AI60" s="103">
        <v>0.93300000000000005</v>
      </c>
    </row>
    <row r="61" spans="1:35" x14ac:dyDescent="0.25">
      <c r="A61" s="170" t="s">
        <v>32</v>
      </c>
      <c r="B61" s="110">
        <v>0.90200000000000002</v>
      </c>
      <c r="C61" s="110">
        <v>0.71</v>
      </c>
      <c r="D61" s="110">
        <v>0.70799999999999996</v>
      </c>
      <c r="E61" s="110">
        <v>0.69</v>
      </c>
      <c r="F61" s="110">
        <v>0.84799999999999998</v>
      </c>
      <c r="G61" s="110">
        <v>0.77900000000000003</v>
      </c>
      <c r="H61" s="110">
        <v>0.72</v>
      </c>
      <c r="I61" s="110">
        <v>0.80800000000000005</v>
      </c>
      <c r="J61" s="110">
        <v>0.78200000000000003</v>
      </c>
      <c r="K61" s="110">
        <v>0.70799999999999996</v>
      </c>
      <c r="L61" s="110">
        <v>0.83299999999999996</v>
      </c>
      <c r="M61" s="110">
        <v>0.79200000000000004</v>
      </c>
      <c r="N61" s="110">
        <v>0.871</v>
      </c>
      <c r="O61" s="115">
        <v>0.90100000000000002</v>
      </c>
      <c r="P61" s="115">
        <v>0.84799999999999998</v>
      </c>
      <c r="Q61" s="115">
        <v>0.91900000000000004</v>
      </c>
      <c r="R61" s="115">
        <v>0.84</v>
      </c>
      <c r="S61" s="115">
        <v>0.85199999999999998</v>
      </c>
      <c r="T61" s="115">
        <v>0.93300000000000005</v>
      </c>
      <c r="U61" s="115">
        <v>0.97199999999999998</v>
      </c>
      <c r="V61" s="115">
        <v>0.83499999999999996</v>
      </c>
      <c r="W61" s="115">
        <v>0.84299999999999997</v>
      </c>
      <c r="X61" s="115">
        <v>0.78500000000000003</v>
      </c>
      <c r="Y61" s="115">
        <v>0.76700000000000002</v>
      </c>
      <c r="Z61" s="115">
        <v>0.83899999999999997</v>
      </c>
      <c r="AA61" s="115">
        <v>0.86599999999999999</v>
      </c>
      <c r="AB61" s="115">
        <v>0.93500000000000005</v>
      </c>
      <c r="AC61" s="115">
        <v>0.91</v>
      </c>
      <c r="AD61" s="115">
        <v>0.84299999999999997</v>
      </c>
      <c r="AE61" s="115">
        <v>0.77200000000000002</v>
      </c>
      <c r="AF61" s="115">
        <v>0.81499999999999995</v>
      </c>
      <c r="AG61" s="115">
        <v>0.73799999999999999</v>
      </c>
      <c r="AH61" s="115">
        <v>0.81100000000000005</v>
      </c>
      <c r="AI61" s="115">
        <v>0.82499999999999996</v>
      </c>
    </row>
    <row r="62" spans="1:35" x14ac:dyDescent="0.25">
      <c r="A62" s="170" t="s">
        <v>33</v>
      </c>
      <c r="B62" s="103">
        <v>1</v>
      </c>
      <c r="C62" s="103">
        <v>1.0029999999999999</v>
      </c>
      <c r="D62" s="103">
        <v>0.98299999999999998</v>
      </c>
      <c r="E62" s="103">
        <v>1.0009999999999999</v>
      </c>
      <c r="F62" s="103">
        <v>1.0009999999999999</v>
      </c>
      <c r="G62" s="103">
        <v>1</v>
      </c>
      <c r="H62" s="103">
        <v>1</v>
      </c>
      <c r="I62" s="103">
        <v>1.1120000000000001</v>
      </c>
      <c r="J62" s="103">
        <v>0.83199999999999996</v>
      </c>
      <c r="K62" s="103">
        <v>0.91</v>
      </c>
      <c r="L62" s="103">
        <v>0.89300000000000002</v>
      </c>
      <c r="M62" s="103">
        <v>0.96699999999999997</v>
      </c>
      <c r="N62" s="103">
        <v>0.97799999999999998</v>
      </c>
      <c r="O62" s="103">
        <v>0.97899999999999998</v>
      </c>
      <c r="P62" s="103">
        <v>0.95099999999999996</v>
      </c>
      <c r="Q62" s="103">
        <v>0.97899999999999998</v>
      </c>
      <c r="R62" s="103">
        <v>0.98899999999999999</v>
      </c>
      <c r="S62" s="103">
        <v>0.98899999999999999</v>
      </c>
      <c r="T62" s="103">
        <v>1</v>
      </c>
      <c r="U62" s="103">
        <v>1</v>
      </c>
      <c r="V62" s="103">
        <v>0.94699999999999995</v>
      </c>
      <c r="W62" s="103">
        <v>0.97799999999999998</v>
      </c>
      <c r="X62" s="103">
        <v>1</v>
      </c>
      <c r="Y62" s="103">
        <v>1</v>
      </c>
      <c r="Z62" s="103">
        <v>0.96399999999999997</v>
      </c>
      <c r="AA62" s="103">
        <v>0.95699999999999996</v>
      </c>
      <c r="AB62" s="103">
        <v>0.96399999999999997</v>
      </c>
      <c r="AC62" s="103">
        <v>0.97399999999999998</v>
      </c>
      <c r="AD62" s="103">
        <v>0.98699999999999999</v>
      </c>
      <c r="AE62" s="103">
        <v>1</v>
      </c>
      <c r="AF62" s="103">
        <v>0.97799999999999998</v>
      </c>
      <c r="AG62" s="103">
        <v>1</v>
      </c>
      <c r="AH62" s="103">
        <v>0.98399999999999999</v>
      </c>
      <c r="AI62" s="103">
        <v>0.95899999999999996</v>
      </c>
    </row>
    <row r="63" spans="1:35" x14ac:dyDescent="0.25">
      <c r="A63" s="170" t="s">
        <v>34</v>
      </c>
      <c r="B63" s="103">
        <v>1</v>
      </c>
      <c r="C63" s="103">
        <v>0.93500000000000005</v>
      </c>
      <c r="D63" s="103">
        <v>0.96399999999999997</v>
      </c>
      <c r="E63" s="103">
        <v>0.96799999999999997</v>
      </c>
      <c r="F63" s="103">
        <v>0.96699999999999997</v>
      </c>
      <c r="G63" s="103">
        <v>0.999</v>
      </c>
      <c r="H63" s="103">
        <v>1.032</v>
      </c>
      <c r="I63" s="103">
        <v>0.93100000000000005</v>
      </c>
      <c r="J63" s="103">
        <v>0.80600000000000005</v>
      </c>
      <c r="K63" s="103">
        <v>0.83299999999999996</v>
      </c>
      <c r="L63" s="103">
        <v>0.80200000000000005</v>
      </c>
      <c r="M63" s="103">
        <v>0.9</v>
      </c>
      <c r="N63" s="103">
        <v>0.77400000000000002</v>
      </c>
      <c r="O63" s="103">
        <v>0.89900000000000002</v>
      </c>
      <c r="P63" s="103">
        <v>0.96599999999999997</v>
      </c>
      <c r="Q63" s="103">
        <v>0.86899999999999999</v>
      </c>
      <c r="R63" s="103">
        <v>1</v>
      </c>
      <c r="S63" s="103">
        <v>1</v>
      </c>
      <c r="T63" s="103">
        <v>0.96399999999999997</v>
      </c>
      <c r="U63" s="103">
        <v>0.93500000000000005</v>
      </c>
      <c r="V63" s="103">
        <v>0.96799999999999997</v>
      </c>
      <c r="W63" s="103">
        <v>0.93300000000000005</v>
      </c>
      <c r="X63" s="103">
        <v>0.90400000000000003</v>
      </c>
      <c r="Y63" s="103">
        <v>0.9</v>
      </c>
      <c r="Z63" s="103">
        <v>0.872</v>
      </c>
      <c r="AA63" s="103">
        <v>1.0149999999999999</v>
      </c>
      <c r="AB63" s="103">
        <v>0.78600000000000003</v>
      </c>
      <c r="AC63" s="103">
        <v>1</v>
      </c>
      <c r="AD63" s="103">
        <v>0.96499999999999997</v>
      </c>
      <c r="AE63" s="103">
        <v>1</v>
      </c>
      <c r="AF63" s="103">
        <v>0.93300000000000005</v>
      </c>
      <c r="AG63" s="103">
        <v>0.77400000000000002</v>
      </c>
      <c r="AH63" s="103">
        <v>0.76200000000000001</v>
      </c>
      <c r="AI63" s="103">
        <v>0.90400000000000003</v>
      </c>
    </row>
    <row r="64" spans="1:35" x14ac:dyDescent="0.25">
      <c r="A64" s="171" t="s">
        <v>142</v>
      </c>
      <c r="B64" s="104"/>
      <c r="C64" s="104"/>
      <c r="D64" s="104"/>
      <c r="E64" s="104"/>
      <c r="F64" s="104"/>
      <c r="G64" s="104"/>
      <c r="H64" s="104"/>
      <c r="I64" s="104"/>
      <c r="J64" s="104"/>
      <c r="K64" s="104"/>
      <c r="L64" s="104"/>
      <c r="M64" s="104"/>
      <c r="N64" s="104"/>
      <c r="O64" s="104"/>
      <c r="P64" s="104"/>
      <c r="Q64" s="104"/>
      <c r="R64" s="104"/>
      <c r="S64" s="104"/>
      <c r="T64" s="104"/>
      <c r="U64" s="104"/>
      <c r="V64" s="104"/>
      <c r="W64" s="104"/>
      <c r="X64" s="104"/>
      <c r="Y64" s="104"/>
      <c r="Z64" s="104"/>
      <c r="AA64" s="104"/>
      <c r="AB64" s="104"/>
      <c r="AC64" s="104"/>
      <c r="AD64" s="104"/>
      <c r="AE64" s="104"/>
      <c r="AF64" s="104"/>
      <c r="AG64" s="104"/>
      <c r="AH64" s="104"/>
      <c r="AI64" s="104"/>
    </row>
    <row r="65" spans="1:35" x14ac:dyDescent="0.25">
      <c r="A65" s="172" t="s">
        <v>143</v>
      </c>
      <c r="B65" s="104">
        <v>8</v>
      </c>
      <c r="C65" s="104">
        <v>8</v>
      </c>
      <c r="D65" s="104">
        <v>8</v>
      </c>
      <c r="E65" s="104">
        <v>8</v>
      </c>
      <c r="F65" s="104">
        <v>8</v>
      </c>
      <c r="G65" s="104">
        <v>8</v>
      </c>
      <c r="H65" s="104">
        <v>8</v>
      </c>
      <c r="I65" s="104">
        <v>8</v>
      </c>
      <c r="J65" s="104">
        <v>8</v>
      </c>
      <c r="K65" s="104">
        <v>8</v>
      </c>
      <c r="L65" s="104">
        <v>8</v>
      </c>
      <c r="M65" s="104">
        <v>8</v>
      </c>
      <c r="N65" s="104">
        <v>8</v>
      </c>
      <c r="O65" s="104">
        <v>8</v>
      </c>
      <c r="P65" s="104">
        <v>8</v>
      </c>
      <c r="Q65" s="104">
        <v>8</v>
      </c>
      <c r="R65" s="104">
        <v>8</v>
      </c>
      <c r="S65" s="104">
        <v>8</v>
      </c>
      <c r="T65" s="104">
        <v>8</v>
      </c>
      <c r="U65" s="104">
        <v>8</v>
      </c>
      <c r="V65" s="104">
        <v>8</v>
      </c>
      <c r="W65" s="104">
        <v>8</v>
      </c>
      <c r="X65" s="104">
        <v>8</v>
      </c>
      <c r="Y65" s="104">
        <v>8</v>
      </c>
      <c r="Z65" s="104">
        <v>8</v>
      </c>
      <c r="AA65" s="104">
        <v>8</v>
      </c>
      <c r="AB65" s="104">
        <v>8</v>
      </c>
      <c r="AC65" s="104">
        <v>8</v>
      </c>
      <c r="AD65" s="104">
        <v>8</v>
      </c>
      <c r="AE65" s="104">
        <v>8</v>
      </c>
      <c r="AF65" s="104">
        <v>8</v>
      </c>
      <c r="AG65" s="104">
        <v>8</v>
      </c>
      <c r="AH65" s="104">
        <v>8</v>
      </c>
      <c r="AI65" s="104">
        <v>8</v>
      </c>
    </row>
    <row r="67" spans="1:35" x14ac:dyDescent="0.25">
      <c r="A67" s="168" t="s">
        <v>57</v>
      </c>
      <c r="B67" s="169" t="str">
        <f t="shared" ref="B67:G67" si="35">B59</f>
        <v>Nov</v>
      </c>
      <c r="C67" s="169" t="str">
        <f t="shared" si="35"/>
        <v>Jan</v>
      </c>
      <c r="D67" s="169" t="str">
        <f t="shared" si="35"/>
        <v>Feb</v>
      </c>
      <c r="E67" s="169" t="str">
        <f t="shared" si="35"/>
        <v>Mar</v>
      </c>
      <c r="F67" s="169" t="str">
        <f t="shared" si="35"/>
        <v>Apr</v>
      </c>
      <c r="G67" s="169" t="str">
        <f t="shared" si="35"/>
        <v>May</v>
      </c>
      <c r="H67" s="169" t="str">
        <f t="shared" ref="H67:V67" si="36">H59</f>
        <v>June</v>
      </c>
      <c r="I67" s="169" t="str">
        <f t="shared" ref="I67:U67" si="37">I59</f>
        <v>July</v>
      </c>
      <c r="J67" s="169" t="str">
        <f t="shared" si="37"/>
        <v>August</v>
      </c>
      <c r="K67" s="169" t="str">
        <f t="shared" si="37"/>
        <v>September</v>
      </c>
      <c r="L67" s="169" t="str">
        <f t="shared" si="37"/>
        <v>October</v>
      </c>
      <c r="M67" s="169" t="str">
        <f t="shared" si="37"/>
        <v>November</v>
      </c>
      <c r="N67" s="169" t="str">
        <f t="shared" si="37"/>
        <v>December</v>
      </c>
      <c r="O67" s="169" t="str">
        <f t="shared" si="37"/>
        <v>January</v>
      </c>
      <c r="P67" s="169" t="str">
        <f t="shared" si="37"/>
        <v>February</v>
      </c>
      <c r="Q67" s="169" t="str">
        <f t="shared" si="37"/>
        <v>March</v>
      </c>
      <c r="R67" s="169" t="str">
        <f t="shared" si="37"/>
        <v>April</v>
      </c>
      <c r="S67" s="169" t="str">
        <f t="shared" si="37"/>
        <v>May</v>
      </c>
      <c r="T67" s="169" t="str">
        <f t="shared" si="37"/>
        <v>June</v>
      </c>
      <c r="U67" s="169" t="str">
        <f t="shared" si="37"/>
        <v>July</v>
      </c>
      <c r="V67" s="169" t="str">
        <f t="shared" si="36"/>
        <v>August</v>
      </c>
      <c r="W67" s="211">
        <f t="shared" ref="W67:AI67" si="38">W59</f>
        <v>45536</v>
      </c>
      <c r="X67" s="211">
        <f t="shared" ref="X67:AH67" si="39">X59</f>
        <v>45566</v>
      </c>
      <c r="Y67" s="211">
        <f t="shared" si="39"/>
        <v>45597</v>
      </c>
      <c r="Z67" s="211">
        <f t="shared" si="39"/>
        <v>45627</v>
      </c>
      <c r="AA67" s="211">
        <f t="shared" si="39"/>
        <v>45658</v>
      </c>
      <c r="AB67" s="211">
        <f t="shared" si="39"/>
        <v>45689</v>
      </c>
      <c r="AC67" s="211">
        <f t="shared" si="39"/>
        <v>45717</v>
      </c>
      <c r="AD67" s="211">
        <f t="shared" si="39"/>
        <v>45748</v>
      </c>
      <c r="AE67" s="211">
        <f t="shared" si="39"/>
        <v>45778</v>
      </c>
      <c r="AF67" s="211">
        <f t="shared" si="39"/>
        <v>45809</v>
      </c>
      <c r="AG67" s="211">
        <f t="shared" si="39"/>
        <v>45839</v>
      </c>
      <c r="AH67" s="211">
        <f t="shared" si="39"/>
        <v>45870</v>
      </c>
      <c r="AI67" s="211">
        <f t="shared" si="38"/>
        <v>45901</v>
      </c>
    </row>
    <row r="68" spans="1:35" x14ac:dyDescent="0.25">
      <c r="A68" s="170" t="s">
        <v>31</v>
      </c>
      <c r="B68" s="103">
        <v>0.68</v>
      </c>
      <c r="C68" s="103">
        <v>0.71899999999999997</v>
      </c>
      <c r="D68" s="103">
        <v>0.61799999999999999</v>
      </c>
      <c r="E68" s="103">
        <v>0.44600000000000001</v>
      </c>
      <c r="F68" s="103">
        <v>0.71599999999999997</v>
      </c>
      <c r="G68" s="103">
        <v>0.64100000000000001</v>
      </c>
      <c r="H68" s="103">
        <v>0.93899999999999995</v>
      </c>
      <c r="I68" s="103">
        <v>0.73599999999999999</v>
      </c>
      <c r="J68" s="103">
        <v>0.71499999999999997</v>
      </c>
      <c r="K68" s="103">
        <v>0.72099999999999997</v>
      </c>
      <c r="L68" s="103">
        <v>0.80500000000000005</v>
      </c>
      <c r="M68" s="103">
        <v>0.82799999999999996</v>
      </c>
      <c r="N68" s="103">
        <v>0.85</v>
      </c>
      <c r="O68" s="103">
        <v>0.80400000000000005</v>
      </c>
      <c r="P68" s="103">
        <v>0.66600000000000004</v>
      </c>
      <c r="Q68" s="103">
        <v>0.71699999999999997</v>
      </c>
      <c r="R68" s="103">
        <v>0.87</v>
      </c>
      <c r="S68" s="103">
        <v>0.80300000000000005</v>
      </c>
      <c r="T68" s="103">
        <v>0.71</v>
      </c>
      <c r="U68" s="103">
        <v>0.74099999999999999</v>
      </c>
      <c r="V68" s="103">
        <v>0.72399999999999998</v>
      </c>
      <c r="W68" s="103">
        <v>0.68899999999999995</v>
      </c>
      <c r="X68" s="103">
        <v>0.68400000000000005</v>
      </c>
      <c r="Y68" s="103">
        <v>0.88400000000000001</v>
      </c>
      <c r="Z68" s="103">
        <v>0.88500000000000001</v>
      </c>
      <c r="AA68" s="103">
        <v>0.80200000000000005</v>
      </c>
      <c r="AB68" s="103">
        <v>0.85399999999999998</v>
      </c>
      <c r="AC68" s="103">
        <v>0.88500000000000001</v>
      </c>
      <c r="AD68" s="103">
        <v>0.74299999999999999</v>
      </c>
      <c r="AE68" s="103">
        <v>0.91100000000000003</v>
      </c>
      <c r="AF68" s="103">
        <v>0.90900000000000003</v>
      </c>
      <c r="AG68" s="103">
        <v>0.80300000000000005</v>
      </c>
      <c r="AH68" s="103">
        <v>0.83499999999999996</v>
      </c>
      <c r="AI68" s="103">
        <v>0.79</v>
      </c>
    </row>
    <row r="69" spans="1:35" x14ac:dyDescent="0.25">
      <c r="A69" s="170" t="s">
        <v>32</v>
      </c>
      <c r="B69" s="103">
        <v>0.55500000000000005</v>
      </c>
      <c r="C69" s="103">
        <v>0.68400000000000005</v>
      </c>
      <c r="D69" s="103">
        <v>0.69699999999999995</v>
      </c>
      <c r="E69" s="103">
        <v>0.68899999999999995</v>
      </c>
      <c r="F69" s="103">
        <v>0.82299999999999995</v>
      </c>
      <c r="G69" s="103">
        <v>0.65800000000000003</v>
      </c>
      <c r="H69" s="103">
        <v>0.63100000000000001</v>
      </c>
      <c r="I69" s="103">
        <v>0.63700000000000001</v>
      </c>
      <c r="J69" s="103">
        <v>0.64300000000000002</v>
      </c>
      <c r="K69" s="103">
        <v>0.69099999999999995</v>
      </c>
      <c r="L69" s="103">
        <v>0.72699999999999998</v>
      </c>
      <c r="M69" s="103">
        <v>0.80100000000000005</v>
      </c>
      <c r="N69" s="103">
        <v>0.71099999999999997</v>
      </c>
      <c r="O69" s="103">
        <v>0.875</v>
      </c>
      <c r="P69" s="103">
        <v>0.94499999999999995</v>
      </c>
      <c r="Q69" s="103">
        <v>0.90900000000000003</v>
      </c>
      <c r="R69" s="103">
        <v>0.80900000000000005</v>
      </c>
      <c r="S69" s="103">
        <v>0.92900000000000005</v>
      </c>
      <c r="T69" s="103">
        <v>1.0740000000000001</v>
      </c>
      <c r="U69" s="103">
        <v>0.80800000000000005</v>
      </c>
      <c r="V69" s="103">
        <v>0.877</v>
      </c>
      <c r="W69" s="103">
        <v>0.96299999999999997</v>
      </c>
      <c r="X69" s="103">
        <v>0.95199999999999996</v>
      </c>
      <c r="Y69" s="103">
        <v>0.95499999999999996</v>
      </c>
      <c r="Z69" s="103">
        <v>1.0089999999999999</v>
      </c>
      <c r="AA69" s="103">
        <v>0.999</v>
      </c>
      <c r="AB69" s="103">
        <v>1.1060000000000001</v>
      </c>
      <c r="AC69" s="103">
        <v>1.028</v>
      </c>
      <c r="AD69" s="103">
        <v>0.93600000000000005</v>
      </c>
      <c r="AE69" s="103">
        <v>1.004</v>
      </c>
      <c r="AF69" s="103">
        <v>0.95</v>
      </c>
      <c r="AG69" s="103">
        <v>0.99299999999999999</v>
      </c>
      <c r="AH69" s="103">
        <v>1</v>
      </c>
      <c r="AI69" s="103">
        <v>0.99299999999999999</v>
      </c>
    </row>
    <row r="70" spans="1:35" x14ac:dyDescent="0.25">
      <c r="A70" s="170" t="s">
        <v>33</v>
      </c>
      <c r="B70" s="103">
        <v>0.71</v>
      </c>
      <c r="C70" s="103">
        <v>0.82199999999999995</v>
      </c>
      <c r="D70" s="103">
        <v>0.80600000000000005</v>
      </c>
      <c r="E70" s="103">
        <v>0.71870000000000001</v>
      </c>
      <c r="F70" s="103">
        <v>0.75800000000000001</v>
      </c>
      <c r="G70" s="103">
        <v>0.92100000000000004</v>
      </c>
      <c r="H70" s="103">
        <v>0.91800000000000004</v>
      </c>
      <c r="I70" s="103">
        <v>0.92700000000000005</v>
      </c>
      <c r="J70" s="103">
        <v>0.96399999999999997</v>
      </c>
      <c r="K70" s="103">
        <v>0.89500000000000002</v>
      </c>
      <c r="L70" s="103">
        <v>0.96899999999999997</v>
      </c>
      <c r="M70" s="103">
        <v>0.98399999999999999</v>
      </c>
      <c r="N70" s="103">
        <v>0.95299999999999996</v>
      </c>
      <c r="O70" s="103">
        <v>0.92700000000000005</v>
      </c>
      <c r="P70" s="103">
        <v>0.89700000000000002</v>
      </c>
      <c r="Q70" s="103">
        <v>0.86299999999999999</v>
      </c>
      <c r="R70" s="103">
        <v>0.91700000000000004</v>
      </c>
      <c r="S70" s="103">
        <v>0.91700000000000004</v>
      </c>
      <c r="T70" s="103">
        <v>0.90800000000000003</v>
      </c>
      <c r="U70" s="103">
        <v>0.92700000000000005</v>
      </c>
      <c r="V70" s="103">
        <v>0.97599999999999998</v>
      </c>
      <c r="W70" s="103">
        <v>0.97499999999999998</v>
      </c>
      <c r="X70" s="103">
        <v>1.0149999999999999</v>
      </c>
      <c r="Y70" s="103">
        <v>0.96699999999999997</v>
      </c>
      <c r="Z70" s="103">
        <v>0.92700000000000005</v>
      </c>
      <c r="AA70" s="103">
        <v>0.93500000000000005</v>
      </c>
      <c r="AB70" s="103">
        <v>0.91500000000000004</v>
      </c>
      <c r="AC70" s="103">
        <v>0.96</v>
      </c>
      <c r="AD70" s="103">
        <v>0.98299999999999998</v>
      </c>
      <c r="AE70" s="103">
        <v>0.98099999999999998</v>
      </c>
      <c r="AF70" s="103">
        <v>0.93300000000000005</v>
      </c>
      <c r="AG70" s="103">
        <v>0.94599999999999995</v>
      </c>
      <c r="AH70" s="103">
        <v>0.93500000000000005</v>
      </c>
      <c r="AI70" s="103">
        <v>0.96699999999999997</v>
      </c>
    </row>
    <row r="71" spans="1:35" x14ac:dyDescent="0.25">
      <c r="A71" s="170" t="s">
        <v>34</v>
      </c>
      <c r="B71" s="103">
        <v>0.95499999999999996</v>
      </c>
      <c r="C71" s="103">
        <v>0.94599999999999995</v>
      </c>
      <c r="D71" s="103">
        <v>0.90700000000000003</v>
      </c>
      <c r="E71" s="103">
        <v>0.90300000000000002</v>
      </c>
      <c r="F71" s="103">
        <v>1.105</v>
      </c>
      <c r="G71" s="103">
        <v>0.91900000000000004</v>
      </c>
      <c r="H71" s="103">
        <v>0.99099999999999999</v>
      </c>
      <c r="I71" s="103">
        <v>0.878</v>
      </c>
      <c r="J71" s="103">
        <v>0.91900000000000004</v>
      </c>
      <c r="K71" s="103">
        <v>1.0169999999999999</v>
      </c>
      <c r="L71" s="103">
        <v>0.97599999999999998</v>
      </c>
      <c r="M71" s="103">
        <v>1.004</v>
      </c>
      <c r="N71" s="103">
        <v>0.97399999999999998</v>
      </c>
      <c r="O71" s="103">
        <v>1.0640000000000001</v>
      </c>
      <c r="P71" s="103">
        <v>1</v>
      </c>
      <c r="Q71" s="103">
        <v>1.0649999999999999</v>
      </c>
      <c r="R71" s="103">
        <v>1</v>
      </c>
      <c r="S71" s="103">
        <v>0.93300000000000005</v>
      </c>
      <c r="T71" s="103">
        <v>1.05</v>
      </c>
      <c r="U71" s="103">
        <v>1.1439999999999999</v>
      </c>
      <c r="V71" s="103">
        <v>1.032</v>
      </c>
      <c r="W71" s="103">
        <v>1.41</v>
      </c>
      <c r="X71" s="103">
        <v>1.0629999999999999</v>
      </c>
      <c r="Y71" s="103">
        <v>0.83399999999999996</v>
      </c>
      <c r="Z71" s="103">
        <v>0.90300000000000002</v>
      </c>
      <c r="AA71" s="103">
        <v>0.94699999999999995</v>
      </c>
      <c r="AB71" s="103">
        <v>0.92900000000000005</v>
      </c>
      <c r="AC71" s="103">
        <v>0.95899999999999996</v>
      </c>
      <c r="AD71" s="103">
        <v>0.85199999999999998</v>
      </c>
      <c r="AE71" s="103">
        <v>1.075</v>
      </c>
      <c r="AF71" s="103">
        <v>1.087</v>
      </c>
      <c r="AG71" s="103">
        <v>1.01</v>
      </c>
      <c r="AH71" s="103">
        <v>0.98899999999999999</v>
      </c>
      <c r="AI71" s="103">
        <v>1.0009999999999999</v>
      </c>
    </row>
    <row r="72" spans="1:35" x14ac:dyDescent="0.25">
      <c r="A72" s="171" t="s">
        <v>142</v>
      </c>
      <c r="B72" s="104"/>
      <c r="C72" s="104"/>
      <c r="D72" s="104"/>
      <c r="E72" s="104"/>
      <c r="F72" s="104"/>
      <c r="G72" s="104"/>
      <c r="H72" s="104"/>
      <c r="I72" s="104"/>
      <c r="J72" s="104"/>
      <c r="K72" s="104"/>
      <c r="L72" s="104"/>
      <c r="M72" s="104"/>
      <c r="N72" s="104"/>
      <c r="O72" s="104"/>
      <c r="P72" s="104"/>
      <c r="Q72" s="104"/>
      <c r="R72" s="104"/>
      <c r="S72" s="104"/>
      <c r="T72" s="104"/>
      <c r="U72" s="104"/>
      <c r="V72" s="104"/>
      <c r="W72" s="104"/>
      <c r="X72" s="104"/>
      <c r="Y72" s="104"/>
      <c r="Z72" s="104"/>
      <c r="AA72" s="104"/>
      <c r="AB72" s="104"/>
      <c r="AC72" s="104"/>
      <c r="AD72" s="104"/>
      <c r="AE72" s="104"/>
      <c r="AF72" s="104"/>
      <c r="AG72" s="104"/>
      <c r="AH72" s="104"/>
      <c r="AI72" s="104"/>
    </row>
    <row r="73" spans="1:35" x14ac:dyDescent="0.25">
      <c r="A73" s="172" t="s">
        <v>143</v>
      </c>
      <c r="B73" s="104">
        <v>28</v>
      </c>
      <c r="C73" s="104">
        <v>28</v>
      </c>
      <c r="D73" s="104">
        <v>28</v>
      </c>
      <c r="E73" s="104">
        <v>28</v>
      </c>
      <c r="F73" s="104">
        <v>28</v>
      </c>
      <c r="G73" s="104">
        <v>28</v>
      </c>
      <c r="H73" s="104">
        <v>28</v>
      </c>
      <c r="I73" s="104">
        <v>28</v>
      </c>
      <c r="J73" s="104">
        <v>28</v>
      </c>
      <c r="K73" s="104">
        <v>28</v>
      </c>
      <c r="L73" s="104">
        <v>28</v>
      </c>
      <c r="M73" s="104">
        <v>28</v>
      </c>
      <c r="N73" s="104">
        <v>28</v>
      </c>
      <c r="O73" s="104">
        <v>28</v>
      </c>
      <c r="P73" s="104">
        <v>28</v>
      </c>
      <c r="Q73" s="104">
        <v>28</v>
      </c>
      <c r="R73" s="104">
        <v>28</v>
      </c>
      <c r="S73" s="104">
        <v>28</v>
      </c>
      <c r="T73" s="104">
        <v>28</v>
      </c>
      <c r="U73" s="104">
        <v>28</v>
      </c>
      <c r="V73" s="104">
        <v>28</v>
      </c>
      <c r="W73" s="104">
        <v>28</v>
      </c>
      <c r="X73" s="104">
        <v>28</v>
      </c>
      <c r="Y73" s="104">
        <v>28</v>
      </c>
      <c r="Z73" s="104">
        <v>28</v>
      </c>
      <c r="AA73" s="104">
        <v>28</v>
      </c>
      <c r="AB73" s="104">
        <v>28</v>
      </c>
      <c r="AC73" s="104">
        <v>28</v>
      </c>
      <c r="AD73" s="104">
        <v>28</v>
      </c>
      <c r="AE73" s="104">
        <v>28</v>
      </c>
      <c r="AF73" s="104">
        <v>28</v>
      </c>
      <c r="AG73" s="104">
        <v>28</v>
      </c>
      <c r="AH73" s="104">
        <v>28</v>
      </c>
      <c r="AI73" s="104">
        <v>28</v>
      </c>
    </row>
    <row r="75" spans="1:35" x14ac:dyDescent="0.25">
      <c r="A75" s="168" t="s">
        <v>60</v>
      </c>
      <c r="B75" s="169" t="str">
        <f t="shared" ref="B75:G75" si="40">B67</f>
        <v>Nov</v>
      </c>
      <c r="C75" s="169" t="str">
        <f t="shared" si="40"/>
        <v>Jan</v>
      </c>
      <c r="D75" s="169" t="str">
        <f t="shared" si="40"/>
        <v>Feb</v>
      </c>
      <c r="E75" s="169" t="str">
        <f t="shared" si="40"/>
        <v>Mar</v>
      </c>
      <c r="F75" s="169" t="str">
        <f t="shared" si="40"/>
        <v>Apr</v>
      </c>
      <c r="G75" s="169" t="str">
        <f t="shared" si="40"/>
        <v>May</v>
      </c>
      <c r="H75" s="169" t="str">
        <f t="shared" ref="H75:V75" si="41">H67</f>
        <v>June</v>
      </c>
      <c r="I75" s="169" t="str">
        <f t="shared" ref="I75:U75" si="42">I67</f>
        <v>July</v>
      </c>
      <c r="J75" s="169" t="str">
        <f t="shared" si="42"/>
        <v>August</v>
      </c>
      <c r="K75" s="169" t="str">
        <f t="shared" si="42"/>
        <v>September</v>
      </c>
      <c r="L75" s="169" t="str">
        <f t="shared" si="42"/>
        <v>October</v>
      </c>
      <c r="M75" s="169" t="str">
        <f t="shared" si="42"/>
        <v>November</v>
      </c>
      <c r="N75" s="169" t="str">
        <f t="shared" si="42"/>
        <v>December</v>
      </c>
      <c r="O75" s="169" t="str">
        <f t="shared" si="42"/>
        <v>January</v>
      </c>
      <c r="P75" s="169" t="str">
        <f t="shared" si="42"/>
        <v>February</v>
      </c>
      <c r="Q75" s="169" t="str">
        <f t="shared" si="42"/>
        <v>March</v>
      </c>
      <c r="R75" s="169" t="str">
        <f t="shared" si="42"/>
        <v>April</v>
      </c>
      <c r="S75" s="169" t="str">
        <f t="shared" si="42"/>
        <v>May</v>
      </c>
      <c r="T75" s="169" t="str">
        <f t="shared" si="42"/>
        <v>June</v>
      </c>
      <c r="U75" s="169" t="str">
        <f t="shared" si="42"/>
        <v>July</v>
      </c>
      <c r="V75" s="169" t="str">
        <f t="shared" si="41"/>
        <v>August</v>
      </c>
      <c r="W75" s="211">
        <f t="shared" ref="W75:AI75" si="43">W67</f>
        <v>45536</v>
      </c>
      <c r="X75" s="211">
        <f t="shared" ref="X75:AH75" si="44">X67</f>
        <v>45566</v>
      </c>
      <c r="Y75" s="211">
        <f t="shared" si="44"/>
        <v>45597</v>
      </c>
      <c r="Z75" s="211">
        <f t="shared" si="44"/>
        <v>45627</v>
      </c>
      <c r="AA75" s="211">
        <f t="shared" si="44"/>
        <v>45658</v>
      </c>
      <c r="AB75" s="211">
        <f t="shared" si="44"/>
        <v>45689</v>
      </c>
      <c r="AC75" s="211">
        <f t="shared" si="44"/>
        <v>45717</v>
      </c>
      <c r="AD75" s="211">
        <f t="shared" si="44"/>
        <v>45748</v>
      </c>
      <c r="AE75" s="211">
        <f t="shared" si="44"/>
        <v>45778</v>
      </c>
      <c r="AF75" s="211">
        <f t="shared" si="44"/>
        <v>45809</v>
      </c>
      <c r="AG75" s="211">
        <f t="shared" si="44"/>
        <v>45839</v>
      </c>
      <c r="AH75" s="211">
        <f t="shared" si="44"/>
        <v>45870</v>
      </c>
      <c r="AI75" s="211">
        <f t="shared" si="43"/>
        <v>45901</v>
      </c>
    </row>
    <row r="76" spans="1:35" x14ac:dyDescent="0.25">
      <c r="A76" s="170" t="s">
        <v>31</v>
      </c>
      <c r="B76" s="103">
        <v>0.627</v>
      </c>
      <c r="C76" s="103">
        <v>0.89500000000000002</v>
      </c>
      <c r="D76" s="103">
        <v>0.82899999999999996</v>
      </c>
      <c r="E76" s="103">
        <v>0.873</v>
      </c>
      <c r="F76" s="103">
        <v>0.84699999999999998</v>
      </c>
      <c r="G76" s="103">
        <v>0.90500000000000003</v>
      </c>
      <c r="H76" s="103">
        <v>0.81100000000000005</v>
      </c>
      <c r="I76" s="103">
        <v>0.80400000000000005</v>
      </c>
      <c r="J76" s="103">
        <v>0.86099999999999999</v>
      </c>
      <c r="K76" s="103">
        <v>0.79400000000000004</v>
      </c>
      <c r="L76" s="103">
        <v>0.79600000000000004</v>
      </c>
      <c r="M76" s="103">
        <v>0.78900000000000003</v>
      </c>
      <c r="N76" s="103">
        <v>0.751</v>
      </c>
      <c r="O76" s="103">
        <v>0.77</v>
      </c>
      <c r="P76" s="103">
        <v>0.872</v>
      </c>
      <c r="Q76" s="103">
        <v>0.71099999999999997</v>
      </c>
      <c r="R76" s="103">
        <v>0.86899999999999999</v>
      </c>
      <c r="S76" s="103">
        <v>0.89500000000000002</v>
      </c>
      <c r="T76" s="103">
        <v>0.87</v>
      </c>
      <c r="U76" s="103">
        <v>0.76500000000000001</v>
      </c>
      <c r="V76" s="103">
        <v>0.85</v>
      </c>
      <c r="W76" s="103">
        <v>0.77500000000000002</v>
      </c>
      <c r="X76" s="103">
        <v>0.85699999999999998</v>
      </c>
      <c r="Y76" s="103">
        <v>0.86299999999999999</v>
      </c>
      <c r="Z76" s="103">
        <v>0.872</v>
      </c>
      <c r="AA76" s="103">
        <v>0.89200000000000002</v>
      </c>
      <c r="AB76" s="103">
        <v>0.85799999999999998</v>
      </c>
      <c r="AC76" s="103">
        <v>0.86699999999999999</v>
      </c>
      <c r="AD76" s="103">
        <v>0.81499999999999995</v>
      </c>
      <c r="AE76" s="103">
        <v>0.86899999999999999</v>
      </c>
      <c r="AF76" s="103">
        <v>0.83399999999999996</v>
      </c>
      <c r="AG76" s="103">
        <v>0.78400000000000003</v>
      </c>
      <c r="AH76" s="103">
        <v>0.72899999999999998</v>
      </c>
      <c r="AI76" s="103">
        <v>0.78400000000000003</v>
      </c>
    </row>
    <row r="77" spans="1:35" x14ac:dyDescent="0.25">
      <c r="A77" s="170" t="s">
        <v>32</v>
      </c>
      <c r="B77" s="103">
        <v>0.505</v>
      </c>
      <c r="C77" s="103">
        <v>0.80600000000000005</v>
      </c>
      <c r="D77" s="103">
        <v>0.747</v>
      </c>
      <c r="E77" s="103">
        <v>0.74399999999999999</v>
      </c>
      <c r="F77" s="103">
        <v>0.86499999999999999</v>
      </c>
      <c r="G77" s="103">
        <v>0.71899999999999997</v>
      </c>
      <c r="H77" s="103">
        <v>0.71</v>
      </c>
      <c r="I77" s="103">
        <v>0.69399999999999995</v>
      </c>
      <c r="J77" s="103">
        <v>0.83599999999999997</v>
      </c>
      <c r="K77" s="103">
        <v>0.878</v>
      </c>
      <c r="L77" s="103">
        <v>0.92800000000000005</v>
      </c>
      <c r="M77" s="103">
        <v>0.83299999999999996</v>
      </c>
      <c r="N77" s="103">
        <v>0.80100000000000005</v>
      </c>
      <c r="O77" s="103">
        <v>0.86899999999999999</v>
      </c>
      <c r="P77" s="103">
        <v>0.96899999999999997</v>
      </c>
      <c r="Q77" s="103">
        <v>0.95699999999999996</v>
      </c>
      <c r="R77" s="103">
        <v>0.81899999999999995</v>
      </c>
      <c r="S77" s="103">
        <v>0.84399999999999997</v>
      </c>
      <c r="T77" s="103">
        <v>0.875</v>
      </c>
      <c r="U77" s="103">
        <v>0.95699999999999996</v>
      </c>
      <c r="V77" s="103">
        <v>0.90100000000000002</v>
      </c>
      <c r="W77" s="103">
        <v>0.90300000000000002</v>
      </c>
      <c r="X77" s="103">
        <v>0.94499999999999995</v>
      </c>
      <c r="Y77" s="103">
        <v>1.0069999999999999</v>
      </c>
      <c r="Z77" s="103">
        <v>1.0189999999999999</v>
      </c>
      <c r="AA77" s="103">
        <v>0.93600000000000005</v>
      </c>
      <c r="AB77" s="103">
        <v>0.89800000000000002</v>
      </c>
      <c r="AC77" s="103">
        <v>0.93799999999999994</v>
      </c>
      <c r="AD77" s="103">
        <v>0.94799999999999995</v>
      </c>
      <c r="AE77" s="103">
        <v>0.97399999999999998</v>
      </c>
      <c r="AF77" s="103">
        <v>0.98399999999999999</v>
      </c>
      <c r="AG77" s="103">
        <v>0.88600000000000001</v>
      </c>
      <c r="AH77" s="103">
        <v>0.97399999999999998</v>
      </c>
      <c r="AI77" s="103">
        <v>0.92200000000000004</v>
      </c>
    </row>
    <row r="78" spans="1:35" x14ac:dyDescent="0.25">
      <c r="A78" s="170" t="s">
        <v>33</v>
      </c>
      <c r="B78" s="103">
        <v>0.83799999999999997</v>
      </c>
      <c r="C78" s="103">
        <v>0.98199999999999998</v>
      </c>
      <c r="D78" s="103">
        <v>0.84</v>
      </c>
      <c r="E78" s="103">
        <v>0.83099999999999996</v>
      </c>
      <c r="F78" s="103">
        <v>0.9</v>
      </c>
      <c r="G78" s="103">
        <v>0.92400000000000004</v>
      </c>
      <c r="H78" s="103">
        <v>0.96699999999999997</v>
      </c>
      <c r="I78" s="103">
        <v>0.94299999999999995</v>
      </c>
      <c r="J78" s="103">
        <v>0.93799999999999994</v>
      </c>
      <c r="K78" s="103">
        <v>0.93</v>
      </c>
      <c r="L78" s="103">
        <v>0.86799999999999999</v>
      </c>
      <c r="M78" s="103">
        <v>0.94699999999999995</v>
      </c>
      <c r="N78" s="103">
        <v>0.95899999999999996</v>
      </c>
      <c r="O78" s="103">
        <v>0.93</v>
      </c>
      <c r="P78" s="103">
        <v>0.94</v>
      </c>
      <c r="Q78" s="103">
        <v>0.89800000000000002</v>
      </c>
      <c r="R78" s="103">
        <v>0.93600000000000005</v>
      </c>
      <c r="S78" s="103">
        <v>0.94199999999999995</v>
      </c>
      <c r="T78" s="103">
        <v>0.98299999999999998</v>
      </c>
      <c r="U78" s="103">
        <v>0.96799999999999997</v>
      </c>
      <c r="V78" s="103">
        <v>0.95299999999999996</v>
      </c>
      <c r="W78" s="103">
        <v>1</v>
      </c>
      <c r="X78" s="103">
        <v>1.008</v>
      </c>
      <c r="Y78" s="103">
        <v>0.98399999999999999</v>
      </c>
      <c r="Z78" s="103">
        <v>1.0049999999999999</v>
      </c>
      <c r="AA78" s="103">
        <v>1.024</v>
      </c>
      <c r="AB78" s="103">
        <v>1.0229999999999999</v>
      </c>
      <c r="AC78" s="103">
        <v>1.024</v>
      </c>
      <c r="AD78" s="103">
        <v>1</v>
      </c>
      <c r="AE78" s="103">
        <v>1</v>
      </c>
      <c r="AF78" s="103">
        <v>0.99199999999999999</v>
      </c>
      <c r="AG78" s="103">
        <v>0.99199999999999999</v>
      </c>
      <c r="AH78" s="103">
        <v>1</v>
      </c>
      <c r="AI78" s="103">
        <v>1</v>
      </c>
    </row>
    <row r="79" spans="1:35" x14ac:dyDescent="0.25">
      <c r="A79" s="170" t="s">
        <v>34</v>
      </c>
      <c r="B79" s="103">
        <v>0.874</v>
      </c>
      <c r="C79" s="103">
        <v>0.96499999999999997</v>
      </c>
      <c r="D79" s="103">
        <v>1.077</v>
      </c>
      <c r="E79" s="103">
        <v>1.081</v>
      </c>
      <c r="F79" s="103">
        <v>1.06</v>
      </c>
      <c r="G79" s="103">
        <v>1.107</v>
      </c>
      <c r="H79" s="103">
        <v>1.0329999999999999</v>
      </c>
      <c r="I79" s="103">
        <v>1.129</v>
      </c>
      <c r="J79" s="103">
        <v>1.091</v>
      </c>
      <c r="K79" s="103">
        <v>1.19</v>
      </c>
      <c r="L79" s="103">
        <v>1.0589999999999999</v>
      </c>
      <c r="M79" s="103">
        <v>1.1719999999999999</v>
      </c>
      <c r="N79" s="103">
        <v>0.97199999999999998</v>
      </c>
      <c r="O79" s="103">
        <v>0.91400000000000003</v>
      </c>
      <c r="P79" s="103">
        <v>0.98899999999999999</v>
      </c>
      <c r="Q79" s="103">
        <v>0.96799999999999997</v>
      </c>
      <c r="R79" s="103">
        <v>1.167</v>
      </c>
      <c r="S79" s="103">
        <v>1.1060000000000001</v>
      </c>
      <c r="T79" s="103">
        <v>1.008</v>
      </c>
      <c r="U79" s="103">
        <v>1.0149999999999999</v>
      </c>
      <c r="V79" s="103">
        <v>0.99199999999999999</v>
      </c>
      <c r="W79" s="103">
        <v>1.083</v>
      </c>
      <c r="X79" s="103">
        <v>1.0580000000000001</v>
      </c>
      <c r="Y79" s="103">
        <v>0.96699999999999997</v>
      </c>
      <c r="Z79" s="103">
        <v>0.95899999999999996</v>
      </c>
      <c r="AA79" s="103">
        <v>1</v>
      </c>
      <c r="AB79" s="103">
        <v>1.018</v>
      </c>
      <c r="AC79" s="103">
        <v>0.97699999999999998</v>
      </c>
      <c r="AD79" s="103">
        <v>1.008</v>
      </c>
      <c r="AE79" s="103">
        <v>1.02</v>
      </c>
      <c r="AF79" s="103">
        <v>1.008</v>
      </c>
      <c r="AG79" s="103">
        <v>0.99199999999999999</v>
      </c>
      <c r="AH79" s="103">
        <v>0.98399999999999999</v>
      </c>
      <c r="AI79" s="103">
        <v>0.98299999999999998</v>
      </c>
    </row>
    <row r="80" spans="1:35" x14ac:dyDescent="0.25">
      <c r="A80" s="171" t="s">
        <v>142</v>
      </c>
      <c r="B80" s="104"/>
      <c r="C80" s="104"/>
      <c r="D80" s="104"/>
      <c r="E80" s="104"/>
      <c r="F80" s="104"/>
      <c r="G80" s="104"/>
      <c r="H80" s="104"/>
      <c r="I80" s="104"/>
      <c r="J80" s="104"/>
      <c r="K80" s="104"/>
      <c r="L80" s="104"/>
      <c r="M80" s="104"/>
      <c r="N80" s="104"/>
      <c r="O80" s="104"/>
      <c r="P80" s="104"/>
      <c r="Q80" s="104"/>
      <c r="R80" s="104"/>
      <c r="S80" s="104"/>
      <c r="T80" s="104"/>
      <c r="U80" s="104"/>
      <c r="V80" s="104"/>
      <c r="W80" s="104"/>
      <c r="X80" s="104"/>
      <c r="Y80" s="104"/>
      <c r="Z80" s="104"/>
      <c r="AA80" s="104"/>
      <c r="AB80" s="104"/>
      <c r="AC80" s="104"/>
      <c r="AD80" s="104"/>
      <c r="AE80" s="104"/>
      <c r="AF80" s="104"/>
      <c r="AG80" s="104"/>
      <c r="AH80" s="104"/>
      <c r="AI80" s="104"/>
    </row>
    <row r="81" spans="1:35" x14ac:dyDescent="0.25">
      <c r="A81" s="172" t="s">
        <v>143</v>
      </c>
      <c r="B81" s="104">
        <v>30</v>
      </c>
      <c r="C81" s="104">
        <v>30</v>
      </c>
      <c r="D81" s="104">
        <v>30</v>
      </c>
      <c r="E81" s="104">
        <v>30</v>
      </c>
      <c r="F81" s="104">
        <v>30</v>
      </c>
      <c r="G81" s="104">
        <v>30</v>
      </c>
      <c r="H81" s="104">
        <v>30</v>
      </c>
      <c r="I81" s="104">
        <v>30</v>
      </c>
      <c r="J81" s="104">
        <v>30</v>
      </c>
      <c r="K81" s="104">
        <v>30</v>
      </c>
      <c r="L81" s="104">
        <v>30</v>
      </c>
      <c r="M81" s="104">
        <v>30</v>
      </c>
      <c r="N81" s="104">
        <v>30</v>
      </c>
      <c r="O81" s="104">
        <v>30</v>
      </c>
      <c r="P81" s="104">
        <v>30</v>
      </c>
      <c r="Q81" s="104">
        <v>30</v>
      </c>
      <c r="R81" s="104">
        <v>30</v>
      </c>
      <c r="S81" s="104">
        <v>30</v>
      </c>
      <c r="T81" s="104">
        <v>30</v>
      </c>
      <c r="U81" s="104">
        <v>30</v>
      </c>
      <c r="V81" s="104">
        <v>30</v>
      </c>
      <c r="W81" s="104">
        <v>30</v>
      </c>
      <c r="X81" s="104">
        <v>30</v>
      </c>
      <c r="Y81" s="104">
        <v>30</v>
      </c>
      <c r="Z81" s="104">
        <v>30</v>
      </c>
      <c r="AA81" s="104">
        <v>30</v>
      </c>
      <c r="AB81" s="104">
        <v>30</v>
      </c>
      <c r="AC81" s="104">
        <v>30</v>
      </c>
      <c r="AD81" s="104">
        <v>30</v>
      </c>
      <c r="AE81" s="104">
        <v>30</v>
      </c>
      <c r="AF81" s="104">
        <v>30</v>
      </c>
      <c r="AG81" s="104">
        <v>30</v>
      </c>
      <c r="AH81" s="104">
        <v>30</v>
      </c>
      <c r="AI81" s="104">
        <v>30</v>
      </c>
    </row>
    <row r="82" spans="1:35" x14ac:dyDescent="0.25">
      <c r="A82" s="176"/>
      <c r="B82" s="116"/>
      <c r="C82" s="116"/>
      <c r="D82" s="116"/>
      <c r="E82" s="116"/>
      <c r="F82" s="116"/>
      <c r="G82" s="116"/>
      <c r="H82" s="116"/>
      <c r="I82" s="116"/>
      <c r="J82" s="116"/>
      <c r="K82" s="116"/>
      <c r="L82" s="116"/>
      <c r="M82" s="116"/>
      <c r="N82" s="116"/>
      <c r="O82" s="116"/>
      <c r="P82" s="116"/>
      <c r="Q82" s="116"/>
      <c r="R82" s="116"/>
      <c r="S82" s="116"/>
      <c r="T82" s="116"/>
      <c r="U82" s="116"/>
      <c r="V82" s="116"/>
      <c r="W82" s="116"/>
      <c r="X82" s="116"/>
      <c r="Y82" s="116"/>
      <c r="Z82" s="116"/>
      <c r="AA82" s="116"/>
      <c r="AB82" s="116"/>
      <c r="AC82" s="116"/>
      <c r="AD82" s="116"/>
      <c r="AE82" s="116"/>
      <c r="AF82" s="116"/>
      <c r="AG82" s="116"/>
      <c r="AH82" s="116"/>
      <c r="AI82" s="116"/>
    </row>
    <row r="83" spans="1:35" x14ac:dyDescent="0.25">
      <c r="A83" s="174" t="s">
        <v>11</v>
      </c>
      <c r="B83" s="169" t="str">
        <f t="shared" ref="B83:E83" si="45">B75</f>
        <v>Nov</v>
      </c>
      <c r="C83" s="169" t="str">
        <f t="shared" si="45"/>
        <v>Jan</v>
      </c>
      <c r="D83" s="169" t="str">
        <f t="shared" si="45"/>
        <v>Feb</v>
      </c>
      <c r="E83" s="169" t="str">
        <f t="shared" si="45"/>
        <v>Mar</v>
      </c>
      <c r="F83" s="169" t="str">
        <f t="shared" ref="F83:V83" si="46">F75</f>
        <v>Apr</v>
      </c>
      <c r="G83" s="169" t="str">
        <f t="shared" si="46"/>
        <v>May</v>
      </c>
      <c r="H83" s="169" t="str">
        <f t="shared" si="46"/>
        <v>June</v>
      </c>
      <c r="I83" s="169" t="str">
        <f t="shared" si="46"/>
        <v>July</v>
      </c>
      <c r="J83" s="169" t="str">
        <f t="shared" si="46"/>
        <v>August</v>
      </c>
      <c r="K83" s="169" t="str">
        <f t="shared" ref="K83:U83" si="47">K75</f>
        <v>September</v>
      </c>
      <c r="L83" s="169" t="str">
        <f t="shared" si="47"/>
        <v>October</v>
      </c>
      <c r="M83" s="169" t="str">
        <f t="shared" si="47"/>
        <v>November</v>
      </c>
      <c r="N83" s="169" t="str">
        <f t="shared" si="47"/>
        <v>December</v>
      </c>
      <c r="O83" s="169" t="str">
        <f t="shared" si="47"/>
        <v>January</v>
      </c>
      <c r="P83" s="169" t="str">
        <f t="shared" si="47"/>
        <v>February</v>
      </c>
      <c r="Q83" s="169" t="str">
        <f t="shared" si="47"/>
        <v>March</v>
      </c>
      <c r="R83" s="169" t="str">
        <f t="shared" si="47"/>
        <v>April</v>
      </c>
      <c r="S83" s="169" t="str">
        <f t="shared" si="47"/>
        <v>May</v>
      </c>
      <c r="T83" s="169" t="str">
        <f t="shared" si="47"/>
        <v>June</v>
      </c>
      <c r="U83" s="169" t="str">
        <f t="shared" si="47"/>
        <v>July</v>
      </c>
      <c r="V83" s="169" t="str">
        <f t="shared" si="46"/>
        <v>August</v>
      </c>
      <c r="W83" s="211">
        <f t="shared" ref="W83:AI83" si="48">W75</f>
        <v>45536</v>
      </c>
      <c r="X83" s="211">
        <f t="shared" ref="X83:AH83" si="49">X75</f>
        <v>45566</v>
      </c>
      <c r="Y83" s="211">
        <f t="shared" si="49"/>
        <v>45597</v>
      </c>
      <c r="Z83" s="211">
        <f t="shared" si="49"/>
        <v>45627</v>
      </c>
      <c r="AA83" s="211">
        <f t="shared" si="49"/>
        <v>45658</v>
      </c>
      <c r="AB83" s="211">
        <f t="shared" si="49"/>
        <v>45689</v>
      </c>
      <c r="AC83" s="211">
        <f t="shared" si="49"/>
        <v>45717</v>
      </c>
      <c r="AD83" s="211">
        <f t="shared" si="49"/>
        <v>45748</v>
      </c>
      <c r="AE83" s="211">
        <f t="shared" si="49"/>
        <v>45778</v>
      </c>
      <c r="AF83" s="211">
        <f t="shared" si="49"/>
        <v>45809</v>
      </c>
      <c r="AG83" s="211">
        <f t="shared" si="49"/>
        <v>45839</v>
      </c>
      <c r="AH83" s="211">
        <f t="shared" si="49"/>
        <v>45870</v>
      </c>
      <c r="AI83" s="211">
        <f t="shared" si="48"/>
        <v>45901</v>
      </c>
    </row>
    <row r="84" spans="1:35" x14ac:dyDescent="0.25">
      <c r="A84" s="170" t="s">
        <v>31</v>
      </c>
      <c r="B84" s="103">
        <v>0.72299999999999998</v>
      </c>
      <c r="C84" s="103">
        <v>0.85699999999999998</v>
      </c>
      <c r="D84" s="103">
        <v>0.87</v>
      </c>
      <c r="E84" s="103">
        <v>0.91100000000000003</v>
      </c>
      <c r="F84" s="103">
        <v>0.80300000000000005</v>
      </c>
      <c r="G84" s="103">
        <v>0.628</v>
      </c>
      <c r="H84" s="103">
        <v>0.81699999999999995</v>
      </c>
      <c r="I84" s="103">
        <v>0.65800000000000003</v>
      </c>
      <c r="J84" s="103">
        <v>0.877</v>
      </c>
      <c r="K84" s="103">
        <v>0.89400000000000002</v>
      </c>
      <c r="L84" s="103">
        <v>0.96199999999999997</v>
      </c>
      <c r="M84" s="103">
        <v>0.83199999999999996</v>
      </c>
      <c r="N84" s="103">
        <v>0.84599999999999997</v>
      </c>
      <c r="O84" s="103">
        <v>0.82499999999999996</v>
      </c>
      <c r="P84" s="103">
        <v>0.73699999999999999</v>
      </c>
      <c r="Q84" s="103">
        <v>0.747</v>
      </c>
      <c r="R84" s="103">
        <v>0.83099999999999996</v>
      </c>
      <c r="S84" s="103">
        <v>0.87</v>
      </c>
      <c r="T84" s="103">
        <v>1.0640000000000001</v>
      </c>
      <c r="U84" s="103">
        <v>1.0629999999999999</v>
      </c>
      <c r="V84" s="103">
        <v>0.90200000000000002</v>
      </c>
      <c r="W84" s="103">
        <v>0.95299999999999996</v>
      </c>
      <c r="X84" s="103">
        <v>0.94199999999999995</v>
      </c>
      <c r="Y84" s="103">
        <v>0.98899999999999999</v>
      </c>
      <c r="Z84" s="103">
        <v>0.88200000000000001</v>
      </c>
      <c r="AA84" s="103">
        <v>0.97299999999999998</v>
      </c>
      <c r="AB84" s="103">
        <v>1.081</v>
      </c>
      <c r="AC84" s="103">
        <v>0.996</v>
      </c>
      <c r="AD84" s="103">
        <v>0.95299999999999996</v>
      </c>
      <c r="AE84" s="103">
        <v>0.92900000000000005</v>
      </c>
      <c r="AF84" s="103">
        <v>0.85099999999999998</v>
      </c>
      <c r="AG84" s="103">
        <v>0.86199999999999999</v>
      </c>
      <c r="AH84" s="103">
        <v>0.66500000000000004</v>
      </c>
      <c r="AI84" s="103">
        <v>0.64200000000000002</v>
      </c>
    </row>
    <row r="85" spans="1:35" x14ac:dyDescent="0.25">
      <c r="A85" s="170" t="s">
        <v>32</v>
      </c>
      <c r="B85" s="103">
        <v>0.70499999999999996</v>
      </c>
      <c r="C85" s="103">
        <v>0.64400000000000002</v>
      </c>
      <c r="D85" s="103">
        <v>0.79900000000000004</v>
      </c>
      <c r="E85" s="103">
        <v>0.71799999999999997</v>
      </c>
      <c r="F85" s="103">
        <v>0.71499999999999997</v>
      </c>
      <c r="G85" s="103">
        <v>0.71099999999999997</v>
      </c>
      <c r="H85" s="103">
        <v>0.70299999999999996</v>
      </c>
      <c r="I85" s="103">
        <v>0.69399999999999995</v>
      </c>
      <c r="J85" s="103">
        <v>0.626</v>
      </c>
      <c r="K85" s="103">
        <v>0.75</v>
      </c>
      <c r="L85" s="103">
        <v>0.69099999999999995</v>
      </c>
      <c r="M85" s="103">
        <v>0.73399999999999999</v>
      </c>
      <c r="N85" s="103">
        <v>0.69799999999999995</v>
      </c>
      <c r="O85" s="103">
        <v>0.82899999999999996</v>
      </c>
      <c r="P85" s="103">
        <v>0.86399999999999999</v>
      </c>
      <c r="Q85" s="103">
        <v>0.73399999999999999</v>
      </c>
      <c r="R85" s="103">
        <v>0.76500000000000001</v>
      </c>
      <c r="S85" s="103">
        <v>0.74399999999999999</v>
      </c>
      <c r="T85" s="103">
        <v>0.749</v>
      </c>
      <c r="U85" s="103">
        <v>0.97399999999999998</v>
      </c>
      <c r="V85" s="103">
        <v>0.98499999999999999</v>
      </c>
      <c r="W85" s="103">
        <v>0.95899999999999996</v>
      </c>
      <c r="X85" s="103">
        <v>0.96199999999999997</v>
      </c>
      <c r="Y85" s="103">
        <v>1.048</v>
      </c>
      <c r="Z85" s="103">
        <v>1.0640000000000001</v>
      </c>
      <c r="AA85" s="103">
        <v>1.0069999999999999</v>
      </c>
      <c r="AB85" s="103">
        <v>1.087</v>
      </c>
      <c r="AC85" s="103">
        <v>0.94099999999999995</v>
      </c>
      <c r="AD85" s="103">
        <v>1.111</v>
      </c>
      <c r="AE85" s="103">
        <v>1.08</v>
      </c>
      <c r="AF85" s="103">
        <v>1.0069999999999999</v>
      </c>
      <c r="AG85" s="103">
        <v>0.93300000000000005</v>
      </c>
      <c r="AH85" s="103">
        <v>0.90600000000000003</v>
      </c>
      <c r="AI85" s="103">
        <v>0.70099999999999996</v>
      </c>
    </row>
    <row r="86" spans="1:35" x14ac:dyDescent="0.25">
      <c r="A86" s="170" t="s">
        <v>33</v>
      </c>
      <c r="B86" s="103">
        <v>0.91900000000000004</v>
      </c>
      <c r="C86" s="103">
        <v>1.0309999999999999</v>
      </c>
      <c r="D86" s="103">
        <v>1.1659999999999999</v>
      </c>
      <c r="E86" s="103">
        <v>1.278</v>
      </c>
      <c r="F86" s="103">
        <v>1.0509999999999999</v>
      </c>
      <c r="G86" s="103">
        <v>0.81899999999999995</v>
      </c>
      <c r="H86" s="103">
        <v>0.93030000000000002</v>
      </c>
      <c r="I86" s="103">
        <v>0.871</v>
      </c>
      <c r="J86" s="103">
        <v>1.121</v>
      </c>
      <c r="K86" s="103">
        <v>1.042</v>
      </c>
      <c r="L86" s="103">
        <v>1.113</v>
      </c>
      <c r="M86" s="103">
        <v>0.98199999999999998</v>
      </c>
      <c r="N86" s="103">
        <v>1.0489999999999999</v>
      </c>
      <c r="O86" s="103">
        <v>0.92800000000000005</v>
      </c>
      <c r="P86" s="103">
        <v>0.85299999999999998</v>
      </c>
      <c r="Q86" s="103">
        <v>0.879</v>
      </c>
      <c r="R86" s="103">
        <v>0.89200000000000002</v>
      </c>
      <c r="S86" s="103">
        <v>0.89200000000000002</v>
      </c>
      <c r="T86" s="103">
        <v>0.94299999999999995</v>
      </c>
      <c r="U86" s="103">
        <v>0.96699999999999997</v>
      </c>
      <c r="V86" s="103">
        <v>0.98299999999999998</v>
      </c>
      <c r="W86" s="103">
        <v>0.98399999999999999</v>
      </c>
      <c r="X86" s="103">
        <v>0.99199999999999999</v>
      </c>
      <c r="Y86" s="103">
        <v>0.98299999999999998</v>
      </c>
      <c r="Z86" s="103">
        <v>1.002</v>
      </c>
      <c r="AA86" s="103">
        <v>0.96699999999999997</v>
      </c>
      <c r="AB86" s="103">
        <v>1</v>
      </c>
      <c r="AC86" s="103">
        <v>1.0129999999999999</v>
      </c>
      <c r="AD86" s="103">
        <v>0.98299999999999998</v>
      </c>
      <c r="AE86" s="103">
        <v>1</v>
      </c>
      <c r="AF86" s="103">
        <v>0.96699999999999997</v>
      </c>
      <c r="AG86" s="103">
        <v>0.92700000000000005</v>
      </c>
      <c r="AH86" s="103">
        <v>0.78200000000000003</v>
      </c>
      <c r="AI86" s="103">
        <v>0.76600000000000001</v>
      </c>
    </row>
    <row r="87" spans="1:35" x14ac:dyDescent="0.25">
      <c r="A87" s="170" t="s">
        <v>34</v>
      </c>
      <c r="B87" s="103">
        <v>0.94399999999999995</v>
      </c>
      <c r="C87" s="103">
        <v>0.999</v>
      </c>
      <c r="D87" s="103">
        <v>0.90500000000000003</v>
      </c>
      <c r="E87" s="103">
        <v>0.95699999999999996</v>
      </c>
      <c r="F87" s="103">
        <v>0.97799999999999998</v>
      </c>
      <c r="G87" s="103">
        <v>0.995</v>
      </c>
      <c r="H87" s="103">
        <v>0.97799999999999998</v>
      </c>
      <c r="I87" s="103">
        <v>0.98399999999999999</v>
      </c>
      <c r="J87" s="103">
        <v>0.99</v>
      </c>
      <c r="K87" s="103">
        <v>0.97799999999999998</v>
      </c>
      <c r="L87" s="103">
        <v>1.0111000000000001</v>
      </c>
      <c r="M87" s="103">
        <v>0.997</v>
      </c>
      <c r="N87" s="103">
        <v>0.874</v>
      </c>
      <c r="O87" s="103">
        <v>0.91300000000000003</v>
      </c>
      <c r="P87" s="103">
        <v>0.91100000000000003</v>
      </c>
      <c r="Q87" s="103">
        <v>0.94599999999999995</v>
      </c>
      <c r="R87" s="103">
        <v>0.98899999999999999</v>
      </c>
      <c r="S87" s="103">
        <v>0.93200000000000005</v>
      </c>
      <c r="T87" s="103">
        <v>0.88900000000000001</v>
      </c>
      <c r="U87" s="103">
        <v>1.159</v>
      </c>
      <c r="V87" s="103">
        <v>1.08</v>
      </c>
      <c r="W87" s="103">
        <v>1.5720000000000001</v>
      </c>
      <c r="X87" s="103">
        <v>1.3560000000000001</v>
      </c>
      <c r="Y87" s="103">
        <v>1.2509999999999999</v>
      </c>
      <c r="Z87" s="103">
        <v>1.034</v>
      </c>
      <c r="AA87" s="103">
        <v>0.94699999999999995</v>
      </c>
      <c r="AB87" s="103">
        <v>1.202</v>
      </c>
      <c r="AC87" s="103">
        <v>1.2749999999999999</v>
      </c>
      <c r="AD87" s="103">
        <v>1.1499999999999999</v>
      </c>
      <c r="AE87" s="103">
        <v>1.226</v>
      </c>
      <c r="AF87" s="103">
        <v>1.1830000000000001</v>
      </c>
      <c r="AG87" s="103">
        <v>1.0649999999999999</v>
      </c>
      <c r="AH87" s="103">
        <v>0.96799999999999997</v>
      </c>
      <c r="AI87" s="103">
        <v>1.0669999999999999</v>
      </c>
    </row>
    <row r="88" spans="1:35" x14ac:dyDescent="0.25">
      <c r="A88" s="171" t="s">
        <v>142</v>
      </c>
      <c r="B88" s="104"/>
      <c r="C88" s="104"/>
      <c r="D88" s="104"/>
      <c r="E88" s="104"/>
      <c r="F88" s="104"/>
      <c r="G88" s="104"/>
      <c r="H88" s="104"/>
      <c r="I88" s="104"/>
      <c r="J88" s="104"/>
      <c r="K88" s="104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104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</row>
    <row r="89" spans="1:35" x14ac:dyDescent="0.25">
      <c r="A89" s="172" t="s">
        <v>143</v>
      </c>
      <c r="B89" s="104">
        <v>27</v>
      </c>
      <c r="C89" s="104">
        <v>27</v>
      </c>
      <c r="D89" s="104">
        <v>27</v>
      </c>
      <c r="E89" s="104">
        <v>27</v>
      </c>
      <c r="F89" s="104">
        <v>27</v>
      </c>
      <c r="G89" s="104">
        <v>27</v>
      </c>
      <c r="H89" s="104">
        <v>27</v>
      </c>
      <c r="I89" s="104">
        <v>27</v>
      </c>
      <c r="J89" s="104">
        <v>27</v>
      </c>
      <c r="K89" s="104">
        <v>27</v>
      </c>
      <c r="L89" s="104">
        <v>27</v>
      </c>
      <c r="M89" s="104">
        <v>27</v>
      </c>
      <c r="N89" s="104">
        <v>27</v>
      </c>
      <c r="O89" s="104">
        <v>27</v>
      </c>
      <c r="P89" s="104">
        <v>27</v>
      </c>
      <c r="Q89" s="104">
        <v>27</v>
      </c>
      <c r="R89" s="104">
        <v>27</v>
      </c>
      <c r="S89" s="104">
        <v>27</v>
      </c>
      <c r="T89" s="104">
        <v>27</v>
      </c>
      <c r="U89" s="104">
        <v>27</v>
      </c>
      <c r="V89" s="104">
        <v>27</v>
      </c>
      <c r="W89" s="104">
        <v>27</v>
      </c>
      <c r="X89" s="104">
        <v>27</v>
      </c>
      <c r="Y89" s="104">
        <v>27</v>
      </c>
      <c r="Z89" s="104">
        <v>27</v>
      </c>
      <c r="AA89" s="104">
        <v>27</v>
      </c>
      <c r="AB89" s="104">
        <v>27</v>
      </c>
      <c r="AC89" s="104">
        <v>27</v>
      </c>
      <c r="AD89" s="104">
        <v>27</v>
      </c>
      <c r="AE89" s="104">
        <v>27</v>
      </c>
      <c r="AF89" s="104">
        <v>27</v>
      </c>
      <c r="AG89" s="104">
        <v>27</v>
      </c>
      <c r="AH89" s="104">
        <v>27</v>
      </c>
      <c r="AI89" s="104">
        <v>27</v>
      </c>
    </row>
    <row r="91" spans="1:35" x14ac:dyDescent="0.25">
      <c r="A91" s="168" t="s">
        <v>12</v>
      </c>
      <c r="B91" s="169" t="str">
        <f t="shared" ref="B91:G91" si="50">B83</f>
        <v>Nov</v>
      </c>
      <c r="C91" s="169" t="str">
        <f t="shared" si="50"/>
        <v>Jan</v>
      </c>
      <c r="D91" s="169" t="str">
        <f t="shared" si="50"/>
        <v>Feb</v>
      </c>
      <c r="E91" s="169" t="str">
        <f t="shared" si="50"/>
        <v>Mar</v>
      </c>
      <c r="F91" s="169" t="str">
        <f t="shared" si="50"/>
        <v>Apr</v>
      </c>
      <c r="G91" s="169" t="str">
        <f t="shared" si="50"/>
        <v>May</v>
      </c>
      <c r="H91" s="169" t="str">
        <f t="shared" ref="H91:V91" si="51">H83</f>
        <v>June</v>
      </c>
      <c r="I91" s="169" t="str">
        <f t="shared" ref="I91:U91" si="52">I83</f>
        <v>July</v>
      </c>
      <c r="J91" s="169" t="str">
        <f t="shared" si="52"/>
        <v>August</v>
      </c>
      <c r="K91" s="169" t="str">
        <f t="shared" si="52"/>
        <v>September</v>
      </c>
      <c r="L91" s="169" t="str">
        <f t="shared" si="52"/>
        <v>October</v>
      </c>
      <c r="M91" s="169" t="str">
        <f t="shared" si="52"/>
        <v>November</v>
      </c>
      <c r="N91" s="169" t="str">
        <f t="shared" si="52"/>
        <v>December</v>
      </c>
      <c r="O91" s="169" t="str">
        <f t="shared" si="52"/>
        <v>January</v>
      </c>
      <c r="P91" s="169" t="str">
        <f t="shared" si="52"/>
        <v>February</v>
      </c>
      <c r="Q91" s="169" t="str">
        <f t="shared" si="52"/>
        <v>March</v>
      </c>
      <c r="R91" s="169" t="str">
        <f t="shared" si="52"/>
        <v>April</v>
      </c>
      <c r="S91" s="169" t="str">
        <f t="shared" si="52"/>
        <v>May</v>
      </c>
      <c r="T91" s="169" t="str">
        <f t="shared" si="52"/>
        <v>June</v>
      </c>
      <c r="U91" s="169" t="str">
        <f t="shared" si="52"/>
        <v>July</v>
      </c>
      <c r="V91" s="169" t="str">
        <f t="shared" si="51"/>
        <v>August</v>
      </c>
      <c r="W91" s="211">
        <f t="shared" ref="W91:AI91" si="53">W83</f>
        <v>45536</v>
      </c>
      <c r="X91" s="211">
        <f t="shared" ref="X91:AH91" si="54">X83</f>
        <v>45566</v>
      </c>
      <c r="Y91" s="211">
        <f t="shared" si="54"/>
        <v>45597</v>
      </c>
      <c r="Z91" s="211">
        <f t="shared" si="54"/>
        <v>45627</v>
      </c>
      <c r="AA91" s="211">
        <f t="shared" si="54"/>
        <v>45658</v>
      </c>
      <c r="AB91" s="211">
        <f t="shared" si="54"/>
        <v>45689</v>
      </c>
      <c r="AC91" s="211">
        <f t="shared" si="54"/>
        <v>45717</v>
      </c>
      <c r="AD91" s="211">
        <f t="shared" si="54"/>
        <v>45748</v>
      </c>
      <c r="AE91" s="211">
        <f t="shared" si="54"/>
        <v>45778</v>
      </c>
      <c r="AF91" s="211">
        <f t="shared" si="54"/>
        <v>45809</v>
      </c>
      <c r="AG91" s="211">
        <f t="shared" si="54"/>
        <v>45839</v>
      </c>
      <c r="AH91" s="211">
        <f t="shared" si="54"/>
        <v>45870</v>
      </c>
      <c r="AI91" s="211">
        <f t="shared" si="53"/>
        <v>45901</v>
      </c>
    </row>
    <row r="92" spans="1:35" x14ac:dyDescent="0.25">
      <c r="A92" s="170" t="s">
        <v>31</v>
      </c>
      <c r="B92" s="103">
        <v>0.68600000000000005</v>
      </c>
      <c r="C92" s="103">
        <v>1.036</v>
      </c>
      <c r="D92" s="103">
        <v>1.0720000000000001</v>
      </c>
      <c r="E92" s="103">
        <v>1.198</v>
      </c>
      <c r="F92" s="103">
        <v>0.80200000000000005</v>
      </c>
      <c r="G92" s="103">
        <v>0.61499999999999999</v>
      </c>
      <c r="H92" s="103">
        <v>0.67300000000000004</v>
      </c>
      <c r="I92" s="103">
        <v>0.76900000000000002</v>
      </c>
      <c r="J92" s="103">
        <v>0.72699999999999998</v>
      </c>
      <c r="K92" s="103">
        <v>0.68200000000000005</v>
      </c>
      <c r="L92" s="103">
        <v>0.878</v>
      </c>
      <c r="M92" s="103">
        <v>0.82</v>
      </c>
      <c r="N92" s="103">
        <v>0.68899999999999995</v>
      </c>
      <c r="O92" s="103">
        <v>0.68799999999999994</v>
      </c>
      <c r="P92" s="103">
        <v>0.75900000000000001</v>
      </c>
      <c r="Q92" s="103">
        <v>0.70799999999999996</v>
      </c>
      <c r="R92" s="103">
        <v>0.60399999999999998</v>
      </c>
      <c r="S92" s="103">
        <v>0.61799999999999999</v>
      </c>
      <c r="T92" s="103">
        <v>0.81100000000000005</v>
      </c>
      <c r="U92" s="103">
        <v>0.93799999999999994</v>
      </c>
      <c r="V92" s="103">
        <v>0.81499999999999995</v>
      </c>
      <c r="W92" s="103">
        <v>0.81200000000000006</v>
      </c>
      <c r="X92" s="103">
        <v>0.82199999999999995</v>
      </c>
      <c r="Y92" s="103">
        <v>1.042</v>
      </c>
      <c r="Z92" s="103">
        <v>1.0469999999999999</v>
      </c>
      <c r="AA92" s="103">
        <v>1.153</v>
      </c>
      <c r="AB92" s="103">
        <v>1.2729999999999999</v>
      </c>
      <c r="AC92" s="103">
        <v>1.2849999999999999</v>
      </c>
      <c r="AD92" s="103">
        <v>1.0649999999999999</v>
      </c>
      <c r="AE92" s="103">
        <v>0.92900000000000005</v>
      </c>
      <c r="AF92" s="103">
        <v>0.83599999999999997</v>
      </c>
      <c r="AG92" s="103">
        <v>0.66800000000000004</v>
      </c>
      <c r="AH92" s="103">
        <v>0.77100000000000002</v>
      </c>
      <c r="AI92" s="103">
        <v>0.66400000000000003</v>
      </c>
    </row>
    <row r="93" spans="1:35" x14ac:dyDescent="0.25">
      <c r="A93" s="170" t="s">
        <v>32</v>
      </c>
      <c r="B93" s="103">
        <v>0.747</v>
      </c>
      <c r="C93" s="103">
        <v>0.85</v>
      </c>
      <c r="D93" s="103">
        <v>0.81899999999999995</v>
      </c>
      <c r="E93" s="103">
        <v>0.94899999999999995</v>
      </c>
      <c r="F93" s="103">
        <v>1.016</v>
      </c>
      <c r="G93" s="103">
        <v>0.95</v>
      </c>
      <c r="H93" s="103">
        <v>0.97399999999999998</v>
      </c>
      <c r="I93" s="103">
        <v>1.06</v>
      </c>
      <c r="J93" s="103">
        <v>0.93799999999999994</v>
      </c>
      <c r="K93" s="103">
        <v>0.95499999999999996</v>
      </c>
      <c r="L93" s="103">
        <v>1.101</v>
      </c>
      <c r="M93" s="103">
        <v>0.82299999999999995</v>
      </c>
      <c r="N93" s="103">
        <v>0.84699999999999998</v>
      </c>
      <c r="O93" s="103">
        <v>0.96</v>
      </c>
      <c r="P93" s="103">
        <v>1.044</v>
      </c>
      <c r="Q93" s="103">
        <v>0.88700000000000001</v>
      </c>
      <c r="R93" s="103">
        <v>0.92800000000000005</v>
      </c>
      <c r="S93" s="103">
        <v>1.05</v>
      </c>
      <c r="T93" s="103">
        <v>0.81399999999999995</v>
      </c>
      <c r="U93" s="103">
        <v>0.98</v>
      </c>
      <c r="V93" s="103">
        <v>0.97899999999999998</v>
      </c>
      <c r="W93" s="103">
        <v>1.1000000000000001</v>
      </c>
      <c r="X93" s="103">
        <v>1.1839999999999999</v>
      </c>
      <c r="Y93" s="103">
        <v>1.0369999999999999</v>
      </c>
      <c r="Z93" s="103">
        <v>1.0309999999999999</v>
      </c>
      <c r="AA93" s="103">
        <v>1.609</v>
      </c>
      <c r="AB93" s="103">
        <v>1.4490000000000001</v>
      </c>
      <c r="AC93" s="103">
        <v>1.476</v>
      </c>
      <c r="AD93" s="103">
        <v>1.619</v>
      </c>
      <c r="AE93" s="103">
        <v>1.49</v>
      </c>
      <c r="AF93" s="103">
        <v>0.99199999999999999</v>
      </c>
      <c r="AG93" s="103">
        <v>1.087</v>
      </c>
      <c r="AH93" s="103">
        <v>0.94099999999999995</v>
      </c>
      <c r="AI93" s="103">
        <v>1.5489999999999999</v>
      </c>
    </row>
    <row r="94" spans="1:35" x14ac:dyDescent="0.25">
      <c r="A94" s="170" t="s">
        <v>33</v>
      </c>
      <c r="B94" s="103">
        <v>0.69599999999999995</v>
      </c>
      <c r="C94" s="103">
        <v>1.01</v>
      </c>
      <c r="D94" s="103">
        <v>0.94</v>
      </c>
      <c r="E94" s="103">
        <v>1.117</v>
      </c>
      <c r="F94" s="103">
        <v>0.76600000000000001</v>
      </c>
      <c r="G94" s="103">
        <v>0.82199999999999995</v>
      </c>
      <c r="H94" s="103">
        <v>0.89100000000000001</v>
      </c>
      <c r="I94" s="103">
        <v>1.075</v>
      </c>
      <c r="J94" s="103">
        <v>0.98899999999999999</v>
      </c>
      <c r="K94" s="103">
        <v>0.96599999999999997</v>
      </c>
      <c r="L94" s="103">
        <v>1.304</v>
      </c>
      <c r="M94" s="103">
        <v>1.1120000000000001</v>
      </c>
      <c r="N94" s="103">
        <v>0.98899999999999999</v>
      </c>
      <c r="O94" s="103">
        <v>1.01</v>
      </c>
      <c r="P94" s="103">
        <v>1.129</v>
      </c>
      <c r="Q94" s="103">
        <v>1</v>
      </c>
      <c r="R94" s="103">
        <v>0.86099999999999999</v>
      </c>
      <c r="S94" s="103">
        <v>0.86099999999999999</v>
      </c>
      <c r="T94" s="103">
        <v>0.96699999999999997</v>
      </c>
      <c r="U94" s="103">
        <v>0.97799999999999998</v>
      </c>
      <c r="V94" s="103">
        <v>0.85799999999999998</v>
      </c>
      <c r="W94" s="103">
        <v>0.83199999999999996</v>
      </c>
      <c r="X94" s="103">
        <v>0.89200000000000002</v>
      </c>
      <c r="Y94" s="103">
        <v>1.022</v>
      </c>
      <c r="Z94" s="103">
        <v>1.087</v>
      </c>
      <c r="AA94" s="103">
        <v>1.204</v>
      </c>
      <c r="AB94" s="103">
        <v>1.298</v>
      </c>
      <c r="AC94" s="103">
        <v>1.323</v>
      </c>
      <c r="AD94" s="103">
        <v>1.032</v>
      </c>
      <c r="AE94" s="103">
        <v>0.871</v>
      </c>
      <c r="AF94" s="103">
        <v>0.88</v>
      </c>
      <c r="AG94" s="103">
        <v>0.84899999999999998</v>
      </c>
      <c r="AH94" s="103">
        <v>0.71</v>
      </c>
      <c r="AI94" s="103">
        <v>0.68899999999999995</v>
      </c>
    </row>
    <row r="95" spans="1:35" x14ac:dyDescent="0.25">
      <c r="A95" s="170" t="s">
        <v>34</v>
      </c>
      <c r="B95" s="103">
        <v>0.998</v>
      </c>
      <c r="C95" s="103">
        <v>1.097</v>
      </c>
      <c r="D95" s="103">
        <v>1.115</v>
      </c>
      <c r="E95" s="103">
        <v>1.274</v>
      </c>
      <c r="F95" s="103">
        <v>1.1419999999999999</v>
      </c>
      <c r="G95" s="103">
        <v>1.129</v>
      </c>
      <c r="H95" s="103">
        <v>1.125</v>
      </c>
      <c r="I95" s="103">
        <v>1</v>
      </c>
      <c r="J95" s="103">
        <v>1</v>
      </c>
      <c r="K95" s="103">
        <v>1.0329999999999999</v>
      </c>
      <c r="L95" s="103">
        <v>1.1200000000000001</v>
      </c>
      <c r="M95" s="103">
        <v>1.042</v>
      </c>
      <c r="N95" s="103">
        <v>0.92700000000000005</v>
      </c>
      <c r="O95" s="103">
        <v>1.008</v>
      </c>
      <c r="P95" s="103">
        <v>1.224</v>
      </c>
      <c r="Q95" s="103">
        <v>1.032</v>
      </c>
      <c r="R95" s="103">
        <v>1.0329999999999999</v>
      </c>
      <c r="S95" s="103">
        <v>1.0329999999999999</v>
      </c>
      <c r="T95" s="103">
        <v>0.98299999999999998</v>
      </c>
      <c r="U95" s="103">
        <v>1.1120000000000001</v>
      </c>
      <c r="V95" s="103">
        <v>1.012</v>
      </c>
      <c r="W95" s="103">
        <v>1.05</v>
      </c>
      <c r="X95" s="103">
        <v>1.0009999999999999</v>
      </c>
      <c r="Y95" s="103">
        <v>1.0860000000000001</v>
      </c>
      <c r="Z95" s="103">
        <v>0.89300000000000002</v>
      </c>
      <c r="AA95" s="103">
        <v>1.7270000000000001</v>
      </c>
      <c r="AB95" s="103">
        <v>1.393</v>
      </c>
      <c r="AC95" s="103">
        <v>1.468</v>
      </c>
      <c r="AD95" s="103">
        <v>1.4650000000000001</v>
      </c>
      <c r="AE95" s="103">
        <v>1.371</v>
      </c>
      <c r="AF95" s="103">
        <v>1.0669999999999999</v>
      </c>
      <c r="AG95" s="103">
        <v>1</v>
      </c>
      <c r="AH95" s="103">
        <v>1.032</v>
      </c>
      <c r="AI95" s="103">
        <v>1</v>
      </c>
    </row>
    <row r="96" spans="1:35" x14ac:dyDescent="0.25">
      <c r="A96" s="171" t="s">
        <v>142</v>
      </c>
      <c r="B96" s="104"/>
      <c r="C96" s="104"/>
      <c r="D96" s="104"/>
      <c r="E96" s="104"/>
      <c r="F96" s="104"/>
      <c r="G96" s="104"/>
      <c r="H96" s="104"/>
      <c r="I96" s="104"/>
      <c r="J96" s="104"/>
      <c r="K96" s="104"/>
      <c r="L96" s="104"/>
      <c r="M96" s="104"/>
      <c r="N96" s="104"/>
      <c r="O96" s="104"/>
      <c r="P96" s="104"/>
      <c r="Q96" s="104"/>
      <c r="R96" s="104"/>
      <c r="S96" s="104"/>
      <c r="T96" s="104"/>
      <c r="U96" s="104"/>
      <c r="V96" s="104"/>
      <c r="W96" s="104"/>
      <c r="X96" s="104"/>
      <c r="Y96" s="104"/>
      <c r="Z96" s="104"/>
      <c r="AA96" s="104"/>
      <c r="AB96" s="104"/>
      <c r="AC96" s="104"/>
      <c r="AD96" s="104"/>
      <c r="AE96" s="104"/>
      <c r="AF96" s="104"/>
      <c r="AG96" s="104"/>
      <c r="AH96" s="104"/>
      <c r="AI96" s="104"/>
    </row>
    <row r="97" spans="1:35" x14ac:dyDescent="0.25">
      <c r="A97" s="172" t="s">
        <v>143</v>
      </c>
      <c r="B97" s="104">
        <v>17</v>
      </c>
      <c r="C97" s="104">
        <v>17</v>
      </c>
      <c r="D97" s="104">
        <v>17</v>
      </c>
      <c r="E97" s="104">
        <v>17</v>
      </c>
      <c r="F97" s="104">
        <v>17</v>
      </c>
      <c r="G97" s="104">
        <v>17</v>
      </c>
      <c r="H97" s="104">
        <v>17</v>
      </c>
      <c r="I97" s="104">
        <v>17</v>
      </c>
      <c r="J97" s="104">
        <v>17</v>
      </c>
      <c r="K97" s="104">
        <v>17</v>
      </c>
      <c r="L97" s="104">
        <v>17</v>
      </c>
      <c r="M97" s="104">
        <v>17</v>
      </c>
      <c r="N97" s="104">
        <v>17</v>
      </c>
      <c r="O97" s="104">
        <v>17</v>
      </c>
      <c r="P97" s="104">
        <v>17</v>
      </c>
      <c r="Q97" s="104">
        <v>17</v>
      </c>
      <c r="R97" s="104">
        <v>17</v>
      </c>
      <c r="S97" s="104">
        <v>17</v>
      </c>
      <c r="T97" s="104">
        <v>17</v>
      </c>
      <c r="U97" s="104">
        <v>17</v>
      </c>
      <c r="V97" s="104">
        <v>17</v>
      </c>
      <c r="W97" s="104">
        <v>17</v>
      </c>
      <c r="X97" s="104">
        <v>17</v>
      </c>
      <c r="Y97" s="104">
        <v>17</v>
      </c>
      <c r="Z97" s="104">
        <v>17</v>
      </c>
      <c r="AA97" s="104">
        <v>17</v>
      </c>
      <c r="AB97" s="104">
        <v>17</v>
      </c>
      <c r="AC97" s="104">
        <v>17</v>
      </c>
      <c r="AD97" s="104">
        <v>17</v>
      </c>
      <c r="AE97" s="104">
        <v>17</v>
      </c>
      <c r="AF97" s="104">
        <v>17</v>
      </c>
      <c r="AG97" s="104">
        <v>17</v>
      </c>
      <c r="AH97" s="104">
        <v>17</v>
      </c>
      <c r="AI97" s="104">
        <v>17</v>
      </c>
    </row>
    <row r="99" spans="1:35" x14ac:dyDescent="0.25">
      <c r="A99" s="168" t="s">
        <v>13</v>
      </c>
      <c r="B99" s="169" t="str">
        <f t="shared" ref="B99:G99" si="55">B91</f>
        <v>Nov</v>
      </c>
      <c r="C99" s="169" t="str">
        <f t="shared" si="55"/>
        <v>Jan</v>
      </c>
      <c r="D99" s="169" t="str">
        <f t="shared" si="55"/>
        <v>Feb</v>
      </c>
      <c r="E99" s="169" t="str">
        <f t="shared" si="55"/>
        <v>Mar</v>
      </c>
      <c r="F99" s="169" t="str">
        <f t="shared" si="55"/>
        <v>Apr</v>
      </c>
      <c r="G99" s="169" t="str">
        <f t="shared" si="55"/>
        <v>May</v>
      </c>
      <c r="H99" s="169" t="str">
        <f t="shared" ref="H99:V99" si="56">H91</f>
        <v>June</v>
      </c>
      <c r="I99" s="169" t="str">
        <f t="shared" ref="I99:U99" si="57">I91</f>
        <v>July</v>
      </c>
      <c r="J99" s="169" t="str">
        <f t="shared" si="57"/>
        <v>August</v>
      </c>
      <c r="K99" s="169" t="str">
        <f t="shared" si="57"/>
        <v>September</v>
      </c>
      <c r="L99" s="169" t="str">
        <f t="shared" si="57"/>
        <v>October</v>
      </c>
      <c r="M99" s="169" t="str">
        <f t="shared" si="57"/>
        <v>November</v>
      </c>
      <c r="N99" s="169" t="str">
        <f t="shared" si="57"/>
        <v>December</v>
      </c>
      <c r="O99" s="169" t="str">
        <f t="shared" si="57"/>
        <v>January</v>
      </c>
      <c r="P99" s="169" t="str">
        <f t="shared" si="57"/>
        <v>February</v>
      </c>
      <c r="Q99" s="169" t="str">
        <f t="shared" si="57"/>
        <v>March</v>
      </c>
      <c r="R99" s="169" t="str">
        <f t="shared" si="57"/>
        <v>April</v>
      </c>
      <c r="S99" s="169" t="str">
        <f t="shared" si="57"/>
        <v>May</v>
      </c>
      <c r="T99" s="169" t="str">
        <f t="shared" si="57"/>
        <v>June</v>
      </c>
      <c r="U99" s="169" t="str">
        <f t="shared" si="57"/>
        <v>July</v>
      </c>
      <c r="V99" s="169" t="str">
        <f t="shared" si="56"/>
        <v>August</v>
      </c>
      <c r="W99" s="211">
        <f t="shared" ref="W99:AI99" si="58">W91</f>
        <v>45536</v>
      </c>
      <c r="X99" s="211">
        <f t="shared" ref="X99:AH99" si="59">X91</f>
        <v>45566</v>
      </c>
      <c r="Y99" s="211">
        <f t="shared" si="59"/>
        <v>45597</v>
      </c>
      <c r="Z99" s="211">
        <f t="shared" si="59"/>
        <v>45627</v>
      </c>
      <c r="AA99" s="211">
        <f t="shared" si="59"/>
        <v>45658</v>
      </c>
      <c r="AB99" s="211">
        <f t="shared" si="59"/>
        <v>45689</v>
      </c>
      <c r="AC99" s="211">
        <f t="shared" si="59"/>
        <v>45717</v>
      </c>
      <c r="AD99" s="211">
        <f t="shared" si="59"/>
        <v>45748</v>
      </c>
      <c r="AE99" s="211">
        <f t="shared" si="59"/>
        <v>45778</v>
      </c>
      <c r="AF99" s="211">
        <f t="shared" si="59"/>
        <v>45809</v>
      </c>
      <c r="AG99" s="211">
        <f t="shared" si="59"/>
        <v>45839</v>
      </c>
      <c r="AH99" s="211">
        <f t="shared" si="59"/>
        <v>45870</v>
      </c>
      <c r="AI99" s="211">
        <f t="shared" si="58"/>
        <v>45901</v>
      </c>
    </row>
    <row r="100" spans="1:35" x14ac:dyDescent="0.25">
      <c r="A100" s="170" t="s">
        <v>31</v>
      </c>
      <c r="B100" s="103">
        <v>0.67500000000000004</v>
      </c>
      <c r="C100" s="103">
        <v>0.85099999999999998</v>
      </c>
      <c r="D100" s="103">
        <v>0.76300000000000001</v>
      </c>
      <c r="E100" s="103">
        <v>0.69499999999999995</v>
      </c>
      <c r="F100" s="103">
        <v>0.66</v>
      </c>
      <c r="G100" s="103">
        <v>0.67100000000000004</v>
      </c>
      <c r="H100" s="103">
        <v>0.68700000000000006</v>
      </c>
      <c r="I100" s="103">
        <v>0.59899999999999998</v>
      </c>
      <c r="J100" s="103">
        <v>0.57499999999999996</v>
      </c>
      <c r="K100" s="103">
        <v>0.70399999999999996</v>
      </c>
      <c r="L100" s="103">
        <v>0.66200000000000003</v>
      </c>
      <c r="M100" s="103">
        <v>0.63300000000000001</v>
      </c>
      <c r="N100" s="103">
        <v>0.68400000000000005</v>
      </c>
      <c r="O100" s="103">
        <v>0.67100000000000004</v>
      </c>
      <c r="P100" s="103">
        <v>0.628</v>
      </c>
      <c r="Q100" s="103">
        <v>0.78500000000000003</v>
      </c>
      <c r="R100" s="103">
        <v>0.86799999999999999</v>
      </c>
      <c r="S100" s="103">
        <v>0.86799999999999999</v>
      </c>
      <c r="T100" s="103">
        <v>0.748</v>
      </c>
      <c r="U100" s="103">
        <v>0.86799999999999999</v>
      </c>
      <c r="V100" s="103">
        <v>0.84599999999999997</v>
      </c>
      <c r="W100" s="103">
        <v>0.82499999999999996</v>
      </c>
      <c r="X100" s="103">
        <v>0.80500000000000005</v>
      </c>
      <c r="Y100" s="103">
        <v>0.78800000000000003</v>
      </c>
      <c r="Z100" s="103">
        <v>0.877</v>
      </c>
      <c r="AA100" s="103">
        <v>0.86399999999999999</v>
      </c>
      <c r="AB100" s="103">
        <v>0.74099999999999999</v>
      </c>
      <c r="AC100" s="103">
        <v>0.78400000000000003</v>
      </c>
      <c r="AD100" s="103">
        <v>0.78100000000000003</v>
      </c>
      <c r="AE100" s="103">
        <v>0.99099999999999999</v>
      </c>
      <c r="AF100" s="103">
        <v>0.78900000000000003</v>
      </c>
      <c r="AG100" s="103">
        <v>0.83799999999999997</v>
      </c>
      <c r="AH100" s="103">
        <v>0.82399999999999995</v>
      </c>
      <c r="AI100" s="103">
        <v>0.81100000000000005</v>
      </c>
    </row>
    <row r="101" spans="1:35" x14ac:dyDescent="0.25">
      <c r="A101" s="170" t="s">
        <v>32</v>
      </c>
      <c r="B101" s="103">
        <v>0.56299999999999994</v>
      </c>
      <c r="C101" s="103">
        <v>0.77900000000000003</v>
      </c>
      <c r="D101" s="103">
        <v>0.51800000000000002</v>
      </c>
      <c r="E101" s="103">
        <v>0.48199999999999998</v>
      </c>
      <c r="F101" s="103">
        <v>0.52100000000000002</v>
      </c>
      <c r="G101" s="103">
        <v>0.49099999999999999</v>
      </c>
      <c r="H101" s="103">
        <v>0.52100000000000002</v>
      </c>
      <c r="I101" s="103">
        <v>0.47899999999999998</v>
      </c>
      <c r="J101" s="103">
        <v>0.39200000000000002</v>
      </c>
      <c r="K101" s="103">
        <v>0.58199999999999996</v>
      </c>
      <c r="L101" s="103">
        <v>0.56299999999999994</v>
      </c>
      <c r="M101" s="103">
        <v>0.53</v>
      </c>
      <c r="N101" s="103">
        <v>0.52100000000000002</v>
      </c>
      <c r="O101" s="103">
        <v>0.56299999999999994</v>
      </c>
      <c r="P101" s="103">
        <v>0.159</v>
      </c>
      <c r="Q101" s="103">
        <v>0.66200000000000003</v>
      </c>
      <c r="R101" s="103">
        <v>0.53</v>
      </c>
      <c r="S101" s="103">
        <v>0.372</v>
      </c>
      <c r="T101" s="103">
        <v>0.77700000000000002</v>
      </c>
      <c r="U101" s="103">
        <v>1.0900000000000001</v>
      </c>
      <c r="V101" s="103">
        <v>1.1200000000000001</v>
      </c>
      <c r="W101" s="103">
        <v>1.32</v>
      </c>
      <c r="X101" s="103">
        <v>1.613</v>
      </c>
      <c r="Y101" s="103">
        <v>1.2865048543689321</v>
      </c>
      <c r="Z101" s="103">
        <v>1.677</v>
      </c>
      <c r="AA101" s="103">
        <v>1.748</v>
      </c>
      <c r="AB101" s="103">
        <v>0.95599999999999996</v>
      </c>
      <c r="AC101" s="103">
        <v>0.53400000000000003</v>
      </c>
      <c r="AD101" s="103">
        <v>1.5760000000000001</v>
      </c>
      <c r="AE101" s="103">
        <v>1.2190000000000001</v>
      </c>
      <c r="AF101" s="103">
        <v>0.95699999999999996</v>
      </c>
      <c r="AG101" s="103">
        <v>0.72199999999999998</v>
      </c>
      <c r="AH101" s="103">
        <v>0.52500000000000002</v>
      </c>
      <c r="AI101" s="103">
        <v>0.44400000000000001</v>
      </c>
    </row>
    <row r="102" spans="1:35" x14ac:dyDescent="0.25">
      <c r="A102" s="170" t="s">
        <v>33</v>
      </c>
      <c r="B102" s="103">
        <v>0.89100000000000001</v>
      </c>
      <c r="C102" s="103">
        <v>1.1759999999999999</v>
      </c>
      <c r="D102" s="103">
        <v>1.0669999999999999</v>
      </c>
      <c r="E102" s="103">
        <v>0.92400000000000004</v>
      </c>
      <c r="F102" s="103">
        <v>0.88500000000000001</v>
      </c>
      <c r="G102" s="103">
        <v>1.0860000000000001</v>
      </c>
      <c r="H102" s="103">
        <v>0.89400000000000002</v>
      </c>
      <c r="I102" s="103">
        <v>0.78400000000000003</v>
      </c>
      <c r="J102" s="103">
        <v>0.747</v>
      </c>
      <c r="K102" s="103">
        <v>0.94799999999999995</v>
      </c>
      <c r="L102" s="103">
        <v>0.90300000000000002</v>
      </c>
      <c r="M102" s="103">
        <v>0.84199999999999997</v>
      </c>
      <c r="N102" s="103">
        <v>0.93899999999999995</v>
      </c>
      <c r="O102" s="103">
        <v>0.90900000000000003</v>
      </c>
      <c r="P102" s="103">
        <v>0.84399999999999997</v>
      </c>
      <c r="Q102" s="103">
        <v>0.93</v>
      </c>
      <c r="R102" s="103">
        <v>0.83799999999999997</v>
      </c>
      <c r="S102" s="103">
        <v>0.83799999999999997</v>
      </c>
      <c r="T102" s="103">
        <v>0.76300000000000001</v>
      </c>
      <c r="U102" s="103">
        <v>0.88700000000000001</v>
      </c>
      <c r="V102" s="103">
        <v>0.85899999999999999</v>
      </c>
      <c r="W102" s="103">
        <v>0.76900000000000002</v>
      </c>
      <c r="X102" s="103">
        <v>0.82699999999999996</v>
      </c>
      <c r="Y102" s="103">
        <v>0.77700000000000002</v>
      </c>
      <c r="Z102" s="103">
        <v>0.879</v>
      </c>
      <c r="AA102" s="103">
        <v>0.91200000000000003</v>
      </c>
      <c r="AB102" s="103">
        <v>0.79400000000000004</v>
      </c>
      <c r="AC102" s="103">
        <v>0.80400000000000005</v>
      </c>
      <c r="AD102" s="103">
        <v>0.83499999999999996</v>
      </c>
      <c r="AE102" s="103">
        <v>0.76200000000000001</v>
      </c>
      <c r="AF102" s="103">
        <v>0.78300000000000003</v>
      </c>
      <c r="AG102" s="103">
        <v>0.88100000000000001</v>
      </c>
      <c r="AH102" s="103">
        <v>0.91500000000000004</v>
      </c>
      <c r="AI102" s="103">
        <v>0.77600000000000002</v>
      </c>
    </row>
    <row r="103" spans="1:35" x14ac:dyDescent="0.25">
      <c r="A103" s="170" t="s">
        <v>34</v>
      </c>
      <c r="B103" s="109">
        <v>0.61099999999999999</v>
      </c>
      <c r="C103" s="109">
        <v>0.58099999999999996</v>
      </c>
      <c r="D103" s="109">
        <v>0.52600000000000002</v>
      </c>
      <c r="E103" s="109">
        <v>0.505</v>
      </c>
      <c r="F103" s="109">
        <v>0.49199999999999999</v>
      </c>
      <c r="G103" s="109">
        <v>0.47399999999999998</v>
      </c>
      <c r="H103" s="109">
        <v>0.41</v>
      </c>
      <c r="I103" s="109">
        <v>0.33100000000000002</v>
      </c>
      <c r="J103" s="109">
        <v>0.35899999999999999</v>
      </c>
      <c r="K103" s="109">
        <v>0.41799999999999998</v>
      </c>
      <c r="L103" s="109">
        <v>0.44400000000000001</v>
      </c>
      <c r="M103" s="109">
        <v>0.44900000000000001</v>
      </c>
      <c r="N103" s="109">
        <v>0.53500000000000003</v>
      </c>
      <c r="O103" s="103">
        <v>0.47</v>
      </c>
      <c r="P103" s="103">
        <v>0.505</v>
      </c>
      <c r="Q103" s="103">
        <v>0.53500000000000003</v>
      </c>
      <c r="R103" s="103">
        <v>0.39500000000000002</v>
      </c>
      <c r="S103" s="103">
        <v>0.29599999999999999</v>
      </c>
      <c r="T103" s="103">
        <v>0.52600000000000002</v>
      </c>
      <c r="U103" s="103">
        <v>0.73199999999999998</v>
      </c>
      <c r="V103" s="103">
        <v>0.90500000000000003</v>
      </c>
      <c r="W103" s="103">
        <v>0.69799999999999995</v>
      </c>
      <c r="X103" s="103">
        <v>0.90300000000000002</v>
      </c>
      <c r="Y103" s="103">
        <v>0.96799999999999997</v>
      </c>
      <c r="Z103" s="103">
        <v>1.0840000000000001</v>
      </c>
      <c r="AA103" s="103">
        <v>1.18</v>
      </c>
      <c r="AB103" s="103">
        <v>0.84399999999999997</v>
      </c>
      <c r="AC103" s="103">
        <v>0.81100000000000005</v>
      </c>
      <c r="AD103" s="103">
        <v>0.93300000000000005</v>
      </c>
      <c r="AE103" s="103">
        <v>1.0349999999999999</v>
      </c>
      <c r="AF103" s="103">
        <v>0.99399999999999999</v>
      </c>
      <c r="AG103" s="103">
        <v>0.877</v>
      </c>
      <c r="AH103" s="103">
        <v>0.88800000000000001</v>
      </c>
      <c r="AI103" s="103">
        <v>0.64300000000000002</v>
      </c>
    </row>
    <row r="104" spans="1:35" x14ac:dyDescent="0.25">
      <c r="A104" s="171" t="s">
        <v>142</v>
      </c>
      <c r="B104" s="112">
        <v>7</v>
      </c>
      <c r="C104" s="112">
        <v>7</v>
      </c>
      <c r="D104" s="112">
        <v>7</v>
      </c>
      <c r="E104" s="112">
        <v>7</v>
      </c>
      <c r="F104" s="112">
        <v>7</v>
      </c>
      <c r="G104" s="112">
        <v>7</v>
      </c>
      <c r="H104" s="112">
        <v>7</v>
      </c>
      <c r="I104" s="112">
        <v>7</v>
      </c>
      <c r="J104" s="112">
        <v>7</v>
      </c>
      <c r="K104" s="112">
        <v>7</v>
      </c>
      <c r="L104" s="112">
        <v>7</v>
      </c>
      <c r="M104" s="112">
        <v>7</v>
      </c>
      <c r="N104" s="112">
        <v>7</v>
      </c>
      <c r="O104" s="112">
        <v>7</v>
      </c>
      <c r="P104" s="112">
        <v>7</v>
      </c>
      <c r="Q104" s="112">
        <v>7</v>
      </c>
      <c r="R104" s="112">
        <v>7</v>
      </c>
      <c r="S104" s="112">
        <v>7</v>
      </c>
      <c r="T104" s="112">
        <v>7</v>
      </c>
      <c r="U104" s="112">
        <v>7</v>
      </c>
      <c r="V104" s="112">
        <v>7</v>
      </c>
      <c r="W104" s="112">
        <v>7</v>
      </c>
      <c r="X104" s="112">
        <v>7</v>
      </c>
      <c r="Y104" s="112">
        <v>7</v>
      </c>
      <c r="Z104" s="112">
        <v>7</v>
      </c>
      <c r="AA104" s="112">
        <v>7</v>
      </c>
      <c r="AB104" s="112">
        <v>7</v>
      </c>
      <c r="AC104" s="112">
        <v>7</v>
      </c>
      <c r="AD104" s="112">
        <v>7</v>
      </c>
      <c r="AE104" s="112">
        <v>7</v>
      </c>
      <c r="AF104" s="112">
        <v>7</v>
      </c>
      <c r="AG104" s="112">
        <v>7</v>
      </c>
      <c r="AH104" s="112">
        <v>7</v>
      </c>
      <c r="AI104" s="112">
        <v>7</v>
      </c>
    </row>
    <row r="105" spans="1:35" x14ac:dyDescent="0.25">
      <c r="A105" s="172" t="s">
        <v>143</v>
      </c>
      <c r="B105" s="104"/>
      <c r="C105" s="104"/>
      <c r="D105" s="104"/>
      <c r="E105" s="104"/>
      <c r="F105" s="104"/>
      <c r="G105" s="104"/>
      <c r="H105" s="104"/>
      <c r="I105" s="104"/>
      <c r="J105" s="104"/>
      <c r="K105" s="104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4"/>
      <c r="AA105" s="104"/>
      <c r="AB105" s="104"/>
      <c r="AC105" s="104"/>
      <c r="AD105" s="104"/>
      <c r="AE105" s="104"/>
      <c r="AF105" s="104"/>
      <c r="AG105" s="104"/>
      <c r="AH105" s="104"/>
      <c r="AI105" s="104"/>
    </row>
    <row r="107" spans="1:35" x14ac:dyDescent="0.25">
      <c r="A107" s="168" t="s">
        <v>14</v>
      </c>
      <c r="B107" s="169" t="str">
        <f t="shared" ref="B107:G107" si="60">B99</f>
        <v>Nov</v>
      </c>
      <c r="C107" s="169" t="str">
        <f t="shared" si="60"/>
        <v>Jan</v>
      </c>
      <c r="D107" s="169" t="str">
        <f t="shared" si="60"/>
        <v>Feb</v>
      </c>
      <c r="E107" s="169" t="str">
        <f t="shared" si="60"/>
        <v>Mar</v>
      </c>
      <c r="F107" s="169" t="str">
        <f t="shared" si="60"/>
        <v>Apr</v>
      </c>
      <c r="G107" s="169" t="str">
        <f t="shared" si="60"/>
        <v>May</v>
      </c>
      <c r="H107" s="169" t="str">
        <f t="shared" ref="H107:V107" si="61">H99</f>
        <v>June</v>
      </c>
      <c r="I107" s="169" t="str">
        <f t="shared" ref="I107:U107" si="62">I99</f>
        <v>July</v>
      </c>
      <c r="J107" s="169" t="str">
        <f t="shared" si="62"/>
        <v>August</v>
      </c>
      <c r="K107" s="169" t="str">
        <f t="shared" si="62"/>
        <v>September</v>
      </c>
      <c r="L107" s="169" t="str">
        <f t="shared" si="62"/>
        <v>October</v>
      </c>
      <c r="M107" s="169" t="str">
        <f t="shared" si="62"/>
        <v>November</v>
      </c>
      <c r="N107" s="169" t="str">
        <f t="shared" si="62"/>
        <v>December</v>
      </c>
      <c r="O107" s="169" t="str">
        <f t="shared" si="62"/>
        <v>January</v>
      </c>
      <c r="P107" s="169" t="str">
        <f t="shared" si="62"/>
        <v>February</v>
      </c>
      <c r="Q107" s="169" t="str">
        <f t="shared" si="62"/>
        <v>March</v>
      </c>
      <c r="R107" s="169" t="str">
        <f t="shared" si="62"/>
        <v>April</v>
      </c>
      <c r="S107" s="169" t="str">
        <f t="shared" si="62"/>
        <v>May</v>
      </c>
      <c r="T107" s="169" t="str">
        <f t="shared" si="62"/>
        <v>June</v>
      </c>
      <c r="U107" s="169" t="str">
        <f t="shared" si="62"/>
        <v>July</v>
      </c>
      <c r="V107" s="169" t="str">
        <f t="shared" si="61"/>
        <v>August</v>
      </c>
      <c r="W107" s="211">
        <f t="shared" ref="W107:AI107" si="63">W99</f>
        <v>45536</v>
      </c>
      <c r="X107" s="211">
        <f t="shared" ref="X107:AH107" si="64">X99</f>
        <v>45566</v>
      </c>
      <c r="Y107" s="211">
        <f t="shared" si="64"/>
        <v>45597</v>
      </c>
      <c r="Z107" s="211">
        <f t="shared" si="64"/>
        <v>45627</v>
      </c>
      <c r="AA107" s="211">
        <f t="shared" si="64"/>
        <v>45658</v>
      </c>
      <c r="AB107" s="211">
        <f t="shared" si="64"/>
        <v>45689</v>
      </c>
      <c r="AC107" s="211">
        <f t="shared" si="64"/>
        <v>45717</v>
      </c>
      <c r="AD107" s="211">
        <f t="shared" si="64"/>
        <v>45748</v>
      </c>
      <c r="AE107" s="211">
        <f t="shared" si="64"/>
        <v>45778</v>
      </c>
      <c r="AF107" s="211">
        <f t="shared" si="64"/>
        <v>45809</v>
      </c>
      <c r="AG107" s="211">
        <f t="shared" si="64"/>
        <v>45839</v>
      </c>
      <c r="AH107" s="211">
        <f t="shared" si="64"/>
        <v>45870</v>
      </c>
      <c r="AI107" s="211">
        <f t="shared" si="63"/>
        <v>45901</v>
      </c>
    </row>
    <row r="108" spans="1:35" x14ac:dyDescent="0.25">
      <c r="A108" s="170" t="s">
        <v>31</v>
      </c>
      <c r="B108" s="103">
        <v>0.69099999999999995</v>
      </c>
      <c r="C108" s="103">
        <v>0.69599999999999995</v>
      </c>
      <c r="D108" s="103">
        <v>0.67600000000000005</v>
      </c>
      <c r="E108" s="103">
        <v>0.79</v>
      </c>
      <c r="F108" s="103">
        <v>0.84899999999999998</v>
      </c>
      <c r="G108" s="103">
        <v>0.72199999999999998</v>
      </c>
      <c r="H108" s="103">
        <v>0.86099999999999999</v>
      </c>
      <c r="I108" s="103">
        <v>0.85</v>
      </c>
      <c r="J108" s="103">
        <v>0.75700000000000001</v>
      </c>
      <c r="K108" s="103">
        <v>0.79800000000000004</v>
      </c>
      <c r="L108" s="103">
        <v>0.85399999999999998</v>
      </c>
      <c r="M108" s="103">
        <v>0.93300000000000005</v>
      </c>
      <c r="N108" s="103">
        <v>0.55100000000000005</v>
      </c>
      <c r="O108" s="103">
        <v>0.874</v>
      </c>
      <c r="P108" s="103">
        <v>0.86799999999999999</v>
      </c>
      <c r="Q108" s="103">
        <v>0.878</v>
      </c>
      <c r="R108" s="103">
        <v>0.9</v>
      </c>
      <c r="S108" s="103">
        <v>0.92700000000000005</v>
      </c>
      <c r="T108" s="103">
        <v>0.90400000000000003</v>
      </c>
      <c r="U108" s="103">
        <v>0.95099999999999996</v>
      </c>
      <c r="V108" s="103">
        <v>0.97399999999999998</v>
      </c>
      <c r="W108" s="103">
        <v>0.96099999999999997</v>
      </c>
      <c r="X108" s="103">
        <v>0.92200000000000004</v>
      </c>
      <c r="Y108" s="103">
        <v>0.91900000000000004</v>
      </c>
      <c r="Z108" s="103">
        <v>1.1140000000000001</v>
      </c>
      <c r="AA108" s="103">
        <v>0.92100000000000004</v>
      </c>
      <c r="AB108" s="103">
        <v>0.96</v>
      </c>
      <c r="AC108" s="103">
        <v>1.087</v>
      </c>
      <c r="AD108" s="103">
        <v>0.94799999999999995</v>
      </c>
      <c r="AE108" s="103">
        <v>0.93700000000000006</v>
      </c>
      <c r="AF108" s="103">
        <v>1.028</v>
      </c>
      <c r="AG108" s="103">
        <v>1.1850000000000001</v>
      </c>
      <c r="AH108" s="103">
        <v>1.1839999999999999</v>
      </c>
      <c r="AI108" s="103">
        <v>1.0820000000000001</v>
      </c>
    </row>
    <row r="109" spans="1:35" x14ac:dyDescent="0.25">
      <c r="A109" s="170" t="s">
        <v>32</v>
      </c>
      <c r="B109" s="103">
        <v>0.71199999999999997</v>
      </c>
      <c r="C109" s="103">
        <v>0.85099999999999998</v>
      </c>
      <c r="D109" s="103">
        <v>0.90900000000000003</v>
      </c>
      <c r="E109" s="103">
        <v>0.76400000000000001</v>
      </c>
      <c r="F109" s="103">
        <v>0.86799999999999999</v>
      </c>
      <c r="G109" s="103">
        <v>0.85799999999999998</v>
      </c>
      <c r="H109" s="103">
        <v>0.79400000000000004</v>
      </c>
      <c r="I109" s="103">
        <v>0.82299999999999995</v>
      </c>
      <c r="J109" s="103">
        <v>0.95799999999999996</v>
      </c>
      <c r="K109" s="103">
        <v>0.95499999999999996</v>
      </c>
      <c r="L109" s="103">
        <v>0.96499999999999997</v>
      </c>
      <c r="M109" s="103">
        <v>0.77700000000000002</v>
      </c>
      <c r="N109" s="103">
        <v>0.81200000000000006</v>
      </c>
      <c r="O109" s="103">
        <v>0.77200000000000002</v>
      </c>
      <c r="P109" s="103">
        <v>0.83899999999999997</v>
      </c>
      <c r="Q109" s="103">
        <v>0.89300000000000002</v>
      </c>
      <c r="R109" s="103">
        <v>0.92300000000000004</v>
      </c>
      <c r="S109" s="103">
        <v>0.91500000000000004</v>
      </c>
      <c r="T109" s="103">
        <v>0.86499999999999999</v>
      </c>
      <c r="U109" s="103">
        <v>0.77200000000000002</v>
      </c>
      <c r="V109" s="103">
        <v>0.753</v>
      </c>
      <c r="W109" s="103">
        <v>0.81100000000000005</v>
      </c>
      <c r="X109" s="103">
        <v>0.84699999999999998</v>
      </c>
      <c r="Y109" s="103">
        <v>0.86499999999999999</v>
      </c>
      <c r="Z109" s="103">
        <v>0.76600000000000001</v>
      </c>
      <c r="AA109" s="103">
        <v>0.82</v>
      </c>
      <c r="AB109" s="103">
        <v>0.66700000000000004</v>
      </c>
      <c r="AC109" s="103">
        <v>0.73899999999999999</v>
      </c>
      <c r="AD109" s="103">
        <v>0.73299999999999998</v>
      </c>
      <c r="AE109" s="103">
        <v>0.75900000000000001</v>
      </c>
      <c r="AF109" s="103">
        <v>0.85099999999999998</v>
      </c>
      <c r="AG109" s="103">
        <v>0.68200000000000005</v>
      </c>
      <c r="AH109" s="103">
        <v>0.64500000000000002</v>
      </c>
      <c r="AI109" s="103">
        <v>0.66700000000000004</v>
      </c>
    </row>
    <row r="110" spans="1:35" x14ac:dyDescent="0.25">
      <c r="A110" s="170" t="s">
        <v>33</v>
      </c>
      <c r="B110" s="103">
        <v>0.76700000000000002</v>
      </c>
      <c r="C110" s="103">
        <v>0.751</v>
      </c>
      <c r="D110" s="103">
        <v>0.79500000000000004</v>
      </c>
      <c r="E110" s="103">
        <v>0.94</v>
      </c>
      <c r="F110" s="103">
        <v>0.94199999999999995</v>
      </c>
      <c r="G110" s="103">
        <v>0.96399999999999997</v>
      </c>
      <c r="H110" s="103">
        <v>0.95199999999999996</v>
      </c>
      <c r="I110" s="103">
        <v>0.94199999999999995</v>
      </c>
      <c r="J110" s="103">
        <v>0.94899999999999995</v>
      </c>
      <c r="K110" s="103">
        <v>0.95799999999999996</v>
      </c>
      <c r="L110" s="103">
        <v>0.98099999999999998</v>
      </c>
      <c r="M110" s="103">
        <v>0.96499999999999997</v>
      </c>
      <c r="N110" s="103">
        <v>1.0009999999999999</v>
      </c>
      <c r="O110" s="103">
        <v>0.96699999999999997</v>
      </c>
      <c r="P110" s="103">
        <v>0.96499999999999997</v>
      </c>
      <c r="Q110" s="103">
        <v>0.86299999999999999</v>
      </c>
      <c r="R110" s="103">
        <v>0.96199999999999997</v>
      </c>
      <c r="S110" s="103">
        <v>0.96199999999999997</v>
      </c>
      <c r="T110" s="103">
        <v>0.99399999999999999</v>
      </c>
      <c r="U110" s="103">
        <v>0.98599999999999999</v>
      </c>
      <c r="V110" s="103">
        <v>0.995</v>
      </c>
      <c r="W110" s="103">
        <v>0.97199999999999998</v>
      </c>
      <c r="X110" s="103">
        <v>1.0109999999999999</v>
      </c>
      <c r="Y110" s="103">
        <v>0.96199999999999997</v>
      </c>
      <c r="Z110" s="103">
        <v>1.077</v>
      </c>
      <c r="AA110" s="103">
        <v>1.018</v>
      </c>
      <c r="AB110" s="103">
        <v>0.98899999999999999</v>
      </c>
      <c r="AC110" s="103">
        <v>1.028</v>
      </c>
      <c r="AD110" s="103">
        <v>0.98599999999999999</v>
      </c>
      <c r="AE110" s="103">
        <v>1.0149999999999999</v>
      </c>
      <c r="AF110" s="103">
        <v>0.81399999999999995</v>
      </c>
      <c r="AG110" s="103">
        <v>0.97799999999999998</v>
      </c>
      <c r="AH110" s="103">
        <v>0.98199999999999998</v>
      </c>
      <c r="AI110" s="103">
        <v>0.96499999999999997</v>
      </c>
    </row>
    <row r="111" spans="1:35" x14ac:dyDescent="0.25">
      <c r="A111" s="170" t="s">
        <v>34</v>
      </c>
      <c r="B111" s="103">
        <v>0.72899999999999998</v>
      </c>
      <c r="C111" s="103">
        <v>1.202</v>
      </c>
      <c r="D111" s="103">
        <v>0.78600000000000003</v>
      </c>
      <c r="E111" s="103">
        <v>0.81799999999999995</v>
      </c>
      <c r="F111" s="103">
        <v>1.028</v>
      </c>
      <c r="G111" s="103">
        <v>0.96799999999999997</v>
      </c>
      <c r="H111" s="103">
        <v>0.88500000000000001</v>
      </c>
      <c r="I111" s="103">
        <v>1.0580000000000001</v>
      </c>
      <c r="J111" s="103">
        <v>1.069</v>
      </c>
      <c r="K111" s="103">
        <v>1.0069999999999999</v>
      </c>
      <c r="L111" s="103">
        <v>0.99299999999999999</v>
      </c>
      <c r="M111" s="103">
        <v>0.99399999999999999</v>
      </c>
      <c r="N111" s="103">
        <v>0.88700000000000001</v>
      </c>
      <c r="O111" s="103">
        <v>0.89800000000000002</v>
      </c>
      <c r="P111" s="103">
        <v>1.0149999999999999</v>
      </c>
      <c r="Q111" s="103">
        <v>1.0109999999999999</v>
      </c>
      <c r="R111" s="103">
        <v>0.98899999999999999</v>
      </c>
      <c r="S111" s="103">
        <v>0.78</v>
      </c>
      <c r="T111" s="103">
        <v>1</v>
      </c>
      <c r="U111" s="103">
        <v>1.014</v>
      </c>
      <c r="V111" s="103">
        <v>1.0109999999999999</v>
      </c>
      <c r="W111" s="103">
        <v>1.2390000000000001</v>
      </c>
      <c r="X111" s="103">
        <v>1.0649999999999999</v>
      </c>
      <c r="Y111" s="103">
        <v>1.0860000000000001</v>
      </c>
      <c r="Z111" s="103">
        <v>1.016</v>
      </c>
      <c r="AA111" s="103">
        <v>1.1679999999999999</v>
      </c>
      <c r="AB111" s="103">
        <v>1.1759999999999999</v>
      </c>
      <c r="AC111" s="103">
        <v>1.0089999999999999</v>
      </c>
      <c r="AD111" s="103">
        <v>1</v>
      </c>
      <c r="AE111" s="103">
        <v>1</v>
      </c>
      <c r="AF111" s="103">
        <v>0.998</v>
      </c>
      <c r="AG111" s="103">
        <v>1.04</v>
      </c>
      <c r="AH111" s="103">
        <v>0.98399999999999999</v>
      </c>
      <c r="AI111" s="103">
        <v>1</v>
      </c>
    </row>
    <row r="112" spans="1:35" x14ac:dyDescent="0.25">
      <c r="A112" s="171" t="s">
        <v>142</v>
      </c>
      <c r="B112" s="104"/>
      <c r="C112" s="104"/>
      <c r="D112" s="104"/>
      <c r="E112" s="104"/>
      <c r="F112" s="104"/>
      <c r="G112" s="104"/>
      <c r="H112" s="104"/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104"/>
      <c r="Y112" s="104"/>
      <c r="Z112" s="104"/>
      <c r="AA112" s="104"/>
      <c r="AB112" s="104"/>
      <c r="AC112" s="104"/>
      <c r="AD112" s="104"/>
      <c r="AE112" s="104"/>
      <c r="AF112" s="104"/>
      <c r="AG112" s="104"/>
      <c r="AH112" s="104"/>
      <c r="AI112" s="104"/>
    </row>
    <row r="113" spans="1:35" x14ac:dyDescent="0.25">
      <c r="A113" s="172" t="s">
        <v>143</v>
      </c>
      <c r="B113" s="104">
        <v>32</v>
      </c>
      <c r="C113" s="104">
        <v>32</v>
      </c>
      <c r="D113" s="104">
        <v>32</v>
      </c>
      <c r="E113" s="104">
        <v>32</v>
      </c>
      <c r="F113" s="104">
        <v>32</v>
      </c>
      <c r="G113" s="104">
        <v>32</v>
      </c>
      <c r="H113" s="104">
        <v>32</v>
      </c>
      <c r="I113" s="104">
        <v>32</v>
      </c>
      <c r="J113" s="104">
        <v>32</v>
      </c>
      <c r="K113" s="104">
        <v>32</v>
      </c>
      <c r="L113" s="104">
        <v>32</v>
      </c>
      <c r="M113" s="104">
        <v>32</v>
      </c>
      <c r="N113" s="104">
        <v>32</v>
      </c>
      <c r="O113" s="104">
        <v>32</v>
      </c>
      <c r="P113" s="104">
        <v>32</v>
      </c>
      <c r="Q113" s="104">
        <v>32</v>
      </c>
      <c r="R113" s="104">
        <v>32</v>
      </c>
      <c r="S113" s="104">
        <v>32</v>
      </c>
      <c r="T113" s="104">
        <v>32</v>
      </c>
      <c r="U113" s="104">
        <v>32</v>
      </c>
      <c r="V113" s="104">
        <v>32</v>
      </c>
      <c r="W113" s="104">
        <v>32</v>
      </c>
      <c r="X113" s="104">
        <v>32</v>
      </c>
      <c r="Y113" s="104">
        <v>32</v>
      </c>
      <c r="Z113" s="104">
        <v>32</v>
      </c>
      <c r="AA113" s="104">
        <v>32</v>
      </c>
      <c r="AB113" s="104">
        <v>32</v>
      </c>
      <c r="AC113" s="104">
        <v>32</v>
      </c>
      <c r="AD113" s="104">
        <v>32</v>
      </c>
      <c r="AE113" s="104">
        <v>32</v>
      </c>
      <c r="AF113" s="104">
        <v>32</v>
      </c>
      <c r="AG113" s="104">
        <v>32</v>
      </c>
      <c r="AH113" s="104">
        <v>32</v>
      </c>
      <c r="AI113" s="104">
        <v>32</v>
      </c>
    </row>
    <row r="115" spans="1:35" x14ac:dyDescent="0.25">
      <c r="A115" s="168" t="s">
        <v>15</v>
      </c>
      <c r="B115" s="169" t="str">
        <f t="shared" ref="B115:G115" si="65">B107</f>
        <v>Nov</v>
      </c>
      <c r="C115" s="169" t="str">
        <f t="shared" si="65"/>
        <v>Jan</v>
      </c>
      <c r="D115" s="169" t="str">
        <f t="shared" si="65"/>
        <v>Feb</v>
      </c>
      <c r="E115" s="169" t="str">
        <f t="shared" si="65"/>
        <v>Mar</v>
      </c>
      <c r="F115" s="169" t="str">
        <f t="shared" si="65"/>
        <v>Apr</v>
      </c>
      <c r="G115" s="169" t="str">
        <f t="shared" si="65"/>
        <v>May</v>
      </c>
      <c r="H115" s="169" t="str">
        <f t="shared" ref="H115:V115" si="66">H107</f>
        <v>June</v>
      </c>
      <c r="I115" s="169" t="str">
        <f t="shared" ref="I115:U115" si="67">I107</f>
        <v>July</v>
      </c>
      <c r="J115" s="169" t="str">
        <f t="shared" si="67"/>
        <v>August</v>
      </c>
      <c r="K115" s="169" t="str">
        <f t="shared" si="67"/>
        <v>September</v>
      </c>
      <c r="L115" s="169" t="str">
        <f t="shared" si="67"/>
        <v>October</v>
      </c>
      <c r="M115" s="169" t="str">
        <f t="shared" si="67"/>
        <v>November</v>
      </c>
      <c r="N115" s="169" t="str">
        <f t="shared" si="67"/>
        <v>December</v>
      </c>
      <c r="O115" s="169" t="str">
        <f t="shared" si="67"/>
        <v>January</v>
      </c>
      <c r="P115" s="169" t="str">
        <f t="shared" si="67"/>
        <v>February</v>
      </c>
      <c r="Q115" s="169" t="str">
        <f t="shared" si="67"/>
        <v>March</v>
      </c>
      <c r="R115" s="169" t="str">
        <f t="shared" si="67"/>
        <v>April</v>
      </c>
      <c r="S115" s="169" t="str">
        <f t="shared" si="67"/>
        <v>May</v>
      </c>
      <c r="T115" s="169" t="str">
        <f t="shared" si="67"/>
        <v>June</v>
      </c>
      <c r="U115" s="169" t="str">
        <f t="shared" si="67"/>
        <v>July</v>
      </c>
      <c r="V115" s="169" t="str">
        <f t="shared" si="66"/>
        <v>August</v>
      </c>
      <c r="W115" s="211">
        <f t="shared" ref="W115:AI115" si="68">W107</f>
        <v>45536</v>
      </c>
      <c r="X115" s="211">
        <f t="shared" ref="X115:AH115" si="69">X107</f>
        <v>45566</v>
      </c>
      <c r="Y115" s="211">
        <f t="shared" si="69"/>
        <v>45597</v>
      </c>
      <c r="Z115" s="211">
        <f t="shared" si="69"/>
        <v>45627</v>
      </c>
      <c r="AA115" s="211">
        <f t="shared" si="69"/>
        <v>45658</v>
      </c>
      <c r="AB115" s="211">
        <f t="shared" si="69"/>
        <v>45689</v>
      </c>
      <c r="AC115" s="211">
        <f t="shared" si="69"/>
        <v>45717</v>
      </c>
      <c r="AD115" s="211">
        <f t="shared" si="69"/>
        <v>45748</v>
      </c>
      <c r="AE115" s="211">
        <f t="shared" si="69"/>
        <v>45778</v>
      </c>
      <c r="AF115" s="211">
        <f t="shared" si="69"/>
        <v>45809</v>
      </c>
      <c r="AG115" s="211">
        <f t="shared" si="69"/>
        <v>45839</v>
      </c>
      <c r="AH115" s="211">
        <f t="shared" si="69"/>
        <v>45870</v>
      </c>
      <c r="AI115" s="211">
        <f t="shared" si="68"/>
        <v>45901</v>
      </c>
    </row>
    <row r="116" spans="1:35" x14ac:dyDescent="0.25">
      <c r="A116" s="170" t="s">
        <v>31</v>
      </c>
      <c r="B116" s="103">
        <v>0.92800000000000005</v>
      </c>
      <c r="C116" s="103">
        <v>1.2210000000000001</v>
      </c>
      <c r="D116" s="103">
        <v>0.95699999999999996</v>
      </c>
      <c r="E116" s="103">
        <v>0.85699999999999998</v>
      </c>
      <c r="F116" s="103">
        <v>0.77400000000000002</v>
      </c>
      <c r="G116" s="103">
        <v>0.68200000000000005</v>
      </c>
      <c r="H116" s="103">
        <v>0.85199999999999998</v>
      </c>
      <c r="I116" s="103">
        <v>0.94199999999999995</v>
      </c>
      <c r="J116" s="103">
        <v>0.84699999999999998</v>
      </c>
      <c r="K116" s="103">
        <v>0.95099999999999996</v>
      </c>
      <c r="L116" s="103">
        <v>0.85699999999999998</v>
      </c>
      <c r="M116" s="103">
        <v>0.84299999999999997</v>
      </c>
      <c r="N116" s="103">
        <v>0.91600000000000004</v>
      </c>
      <c r="O116" s="103">
        <v>0.91900000000000004</v>
      </c>
      <c r="P116" s="103">
        <v>0.78600000000000003</v>
      </c>
      <c r="Q116" s="103">
        <v>0.92700000000000005</v>
      </c>
      <c r="R116" s="103">
        <v>0.88500000000000001</v>
      </c>
      <c r="S116" s="103">
        <v>0.91200000000000003</v>
      </c>
      <c r="T116" s="103">
        <v>1.006</v>
      </c>
      <c r="U116" s="103">
        <v>0.95799999999999996</v>
      </c>
      <c r="V116" s="103">
        <v>0.97499999999999998</v>
      </c>
      <c r="W116" s="103">
        <v>0.94699999999999995</v>
      </c>
      <c r="X116" s="103">
        <v>0.95199999999999996</v>
      </c>
      <c r="Y116" s="103">
        <v>0.98599999999999999</v>
      </c>
      <c r="Z116" s="103">
        <v>0.9</v>
      </c>
      <c r="AA116" s="103">
        <v>0.91400000000000003</v>
      </c>
      <c r="AB116" s="103">
        <v>0.95599999999999996</v>
      </c>
      <c r="AC116" s="103">
        <v>0.93100000000000005</v>
      </c>
      <c r="AD116" s="103">
        <v>1.03</v>
      </c>
      <c r="AE116" s="103">
        <v>0.90900000000000003</v>
      </c>
      <c r="AF116" s="103">
        <v>0.88600000000000001</v>
      </c>
      <c r="AG116" s="103">
        <v>0.88300000000000001</v>
      </c>
      <c r="AH116" s="103">
        <v>0.85799999999999998</v>
      </c>
      <c r="AI116" s="103">
        <v>0.875</v>
      </c>
    </row>
    <row r="117" spans="1:35" x14ac:dyDescent="0.25">
      <c r="A117" s="170" t="s">
        <v>32</v>
      </c>
      <c r="B117" s="103">
        <v>0.94399999999999995</v>
      </c>
      <c r="C117" s="103">
        <v>0.81299999999999994</v>
      </c>
      <c r="D117" s="103">
        <v>0.76700000000000002</v>
      </c>
      <c r="E117" s="103">
        <v>0.92400000000000004</v>
      </c>
      <c r="F117" s="103">
        <v>0.98599999999999999</v>
      </c>
      <c r="G117" s="103">
        <v>0.77800000000000002</v>
      </c>
      <c r="H117" s="103">
        <v>0.83</v>
      </c>
      <c r="I117" s="103">
        <v>0.94</v>
      </c>
      <c r="J117" s="103">
        <v>0.81499999999999995</v>
      </c>
      <c r="K117" s="103">
        <v>0.995</v>
      </c>
      <c r="L117" s="103">
        <v>1.0569999999999999</v>
      </c>
      <c r="M117" s="103">
        <v>0.92200000000000004</v>
      </c>
      <c r="N117" s="103">
        <v>1.1399999999999999</v>
      </c>
      <c r="O117" s="103">
        <v>0.94699999999999995</v>
      </c>
      <c r="P117" s="103">
        <v>0.93100000000000005</v>
      </c>
      <c r="Q117" s="103">
        <v>0.95299999999999996</v>
      </c>
      <c r="R117" s="103">
        <v>0.997</v>
      </c>
      <c r="S117" s="103">
        <v>1.02</v>
      </c>
      <c r="T117" s="103">
        <v>1.032</v>
      </c>
      <c r="U117" s="103">
        <v>1.0269999999999999</v>
      </c>
      <c r="V117" s="115">
        <v>0.95199999999999996</v>
      </c>
      <c r="W117" s="115">
        <v>0.66300000000000003</v>
      </c>
      <c r="X117" s="115">
        <v>0.996</v>
      </c>
      <c r="Y117" s="115">
        <v>0.751</v>
      </c>
      <c r="Z117" s="115">
        <v>0.998</v>
      </c>
      <c r="AA117" s="115">
        <v>0.33900000000000002</v>
      </c>
      <c r="AB117" s="115">
        <v>0.68</v>
      </c>
      <c r="AC117" s="115">
        <v>0.60499999999999998</v>
      </c>
      <c r="AD117" s="115">
        <v>0.59699999999999998</v>
      </c>
      <c r="AE117" s="115">
        <v>0.70099999999999996</v>
      </c>
      <c r="AF117" s="115">
        <v>0.82499999999999996</v>
      </c>
      <c r="AG117" s="115">
        <v>0.69299999999999995</v>
      </c>
      <c r="AH117" s="115">
        <v>0.99199999999999999</v>
      </c>
      <c r="AI117" s="115">
        <v>0.878</v>
      </c>
    </row>
    <row r="118" spans="1:35" x14ac:dyDescent="0.25">
      <c r="A118" s="170" t="s">
        <v>33</v>
      </c>
      <c r="B118" s="103">
        <v>1.0569999999999999</v>
      </c>
      <c r="C118" s="103">
        <v>1.3360000000000001</v>
      </c>
      <c r="D118" s="103">
        <v>1.0009999999999999</v>
      </c>
      <c r="E118" s="103">
        <v>1.0649999999999999</v>
      </c>
      <c r="F118" s="103">
        <v>1.0169999999999999</v>
      </c>
      <c r="G118" s="103">
        <v>1.032</v>
      </c>
      <c r="H118" s="103">
        <v>1.0169999999999999</v>
      </c>
      <c r="I118" s="103">
        <v>1.0880000000000001</v>
      </c>
      <c r="J118" s="103">
        <v>0.96799999999999997</v>
      </c>
      <c r="K118" s="103">
        <v>1.1499999999999999</v>
      </c>
      <c r="L118" s="103">
        <v>1.016</v>
      </c>
      <c r="M118" s="103">
        <v>1</v>
      </c>
      <c r="N118" s="103">
        <v>1.097</v>
      </c>
      <c r="O118" s="103">
        <v>1.032</v>
      </c>
      <c r="P118" s="103">
        <v>1.0169999999999999</v>
      </c>
      <c r="Q118" s="103">
        <v>1.016</v>
      </c>
      <c r="R118" s="103">
        <v>1.133</v>
      </c>
      <c r="S118" s="103">
        <v>1.133</v>
      </c>
      <c r="T118" s="103">
        <v>1.1839999999999999</v>
      </c>
      <c r="U118" s="103">
        <v>1.0349999999999999</v>
      </c>
      <c r="V118" s="103">
        <v>1.006</v>
      </c>
      <c r="W118" s="103">
        <v>1.121</v>
      </c>
      <c r="X118" s="103">
        <v>1.232</v>
      </c>
      <c r="Y118" s="103">
        <v>1.2010000000000001</v>
      </c>
      <c r="Z118" s="103">
        <v>1.3009999999999999</v>
      </c>
      <c r="AA118" s="103">
        <v>1.177</v>
      </c>
      <c r="AB118" s="103">
        <v>1.196</v>
      </c>
      <c r="AC118" s="103">
        <v>1.048</v>
      </c>
      <c r="AD118" s="103">
        <v>1</v>
      </c>
      <c r="AE118" s="103">
        <v>1.016</v>
      </c>
      <c r="AF118" s="103">
        <v>1</v>
      </c>
      <c r="AG118" s="103">
        <v>0.98399999999999999</v>
      </c>
      <c r="AH118" s="103">
        <v>1.0009999999999999</v>
      </c>
      <c r="AI118" s="103">
        <v>1.0840000000000001</v>
      </c>
    </row>
    <row r="119" spans="1:35" x14ac:dyDescent="0.25">
      <c r="A119" s="170" t="s">
        <v>34</v>
      </c>
      <c r="B119" s="103">
        <v>1.0169999999999999</v>
      </c>
      <c r="C119" s="103">
        <v>0.998</v>
      </c>
      <c r="D119" s="103">
        <v>1.0803</v>
      </c>
      <c r="E119" s="103">
        <v>1.014</v>
      </c>
      <c r="F119" s="103">
        <v>1.0329999999999999</v>
      </c>
      <c r="G119" s="103">
        <v>0.98499999999999999</v>
      </c>
      <c r="H119" s="103">
        <v>0.98799999999999999</v>
      </c>
      <c r="I119" s="103">
        <v>1.024</v>
      </c>
      <c r="J119" s="103">
        <v>1.0209999999999999</v>
      </c>
      <c r="K119" s="103">
        <v>0.98299999999999998</v>
      </c>
      <c r="L119" s="103">
        <v>1</v>
      </c>
      <c r="M119" s="103">
        <v>0.94699999999999995</v>
      </c>
      <c r="N119" s="103">
        <v>1.004</v>
      </c>
      <c r="O119" s="103">
        <v>1</v>
      </c>
      <c r="P119" s="103">
        <v>1.091</v>
      </c>
      <c r="Q119" s="103">
        <v>0.95199999999999996</v>
      </c>
      <c r="R119" s="103">
        <v>1.034</v>
      </c>
      <c r="S119" s="103">
        <v>1.034</v>
      </c>
      <c r="T119" s="103">
        <v>1.0169999999999999</v>
      </c>
      <c r="U119" s="103">
        <v>0.99199999999999999</v>
      </c>
      <c r="V119" s="103">
        <v>0.999</v>
      </c>
      <c r="W119" s="103">
        <v>1.087</v>
      </c>
      <c r="X119" s="103">
        <v>1.032</v>
      </c>
      <c r="Y119" s="103">
        <v>1.004</v>
      </c>
      <c r="Z119" s="103">
        <v>1</v>
      </c>
      <c r="AA119" s="103">
        <v>1</v>
      </c>
      <c r="AB119" s="103">
        <v>1.018</v>
      </c>
      <c r="AC119" s="103">
        <v>1.032</v>
      </c>
      <c r="AD119" s="103">
        <v>1.0169999999999999</v>
      </c>
      <c r="AE119" s="103">
        <v>1</v>
      </c>
      <c r="AF119" s="103">
        <v>1.0169999999999999</v>
      </c>
      <c r="AG119" s="103">
        <v>1</v>
      </c>
      <c r="AH119" s="103">
        <v>1.032</v>
      </c>
      <c r="AI119" s="103">
        <v>0.96099999999999997</v>
      </c>
    </row>
    <row r="120" spans="1:35" x14ac:dyDescent="0.25">
      <c r="A120" s="171" t="s">
        <v>142</v>
      </c>
      <c r="B120" s="104"/>
      <c r="C120" s="104"/>
      <c r="D120" s="104"/>
      <c r="E120" s="104"/>
      <c r="F120" s="104"/>
      <c r="G120" s="104"/>
      <c r="H120" s="104"/>
      <c r="I120" s="104"/>
      <c r="J120" s="104"/>
      <c r="K120" s="104"/>
      <c r="L120" s="104"/>
      <c r="M120" s="104"/>
      <c r="N120" s="104"/>
      <c r="O120" s="104"/>
      <c r="P120" s="104"/>
      <c r="Q120" s="104"/>
      <c r="R120" s="104"/>
      <c r="S120" s="104"/>
      <c r="T120" s="104"/>
      <c r="U120" s="104"/>
      <c r="V120" s="104"/>
      <c r="W120" s="104"/>
      <c r="X120" s="104"/>
      <c r="Y120" s="104"/>
      <c r="Z120" s="104"/>
      <c r="AA120" s="104"/>
      <c r="AB120" s="104"/>
      <c r="AC120" s="104"/>
      <c r="AD120" s="104"/>
      <c r="AE120" s="104"/>
      <c r="AF120" s="104"/>
      <c r="AG120" s="104"/>
      <c r="AH120" s="104"/>
      <c r="AI120" s="104"/>
    </row>
    <row r="121" spans="1:35" x14ac:dyDescent="0.25">
      <c r="A121" s="172" t="s">
        <v>143</v>
      </c>
      <c r="B121" s="104">
        <v>18</v>
      </c>
      <c r="C121" s="104">
        <v>18</v>
      </c>
      <c r="D121" s="104">
        <v>18</v>
      </c>
      <c r="E121" s="104">
        <v>18</v>
      </c>
      <c r="F121" s="104">
        <v>18</v>
      </c>
      <c r="G121" s="104">
        <v>18</v>
      </c>
      <c r="H121" s="104">
        <v>18</v>
      </c>
      <c r="I121" s="104">
        <v>18</v>
      </c>
      <c r="J121" s="104">
        <v>18</v>
      </c>
      <c r="K121" s="104">
        <v>18</v>
      </c>
      <c r="L121" s="104">
        <v>18</v>
      </c>
      <c r="M121" s="104">
        <v>18</v>
      </c>
      <c r="N121" s="104">
        <v>18</v>
      </c>
      <c r="O121" s="104">
        <v>18</v>
      </c>
      <c r="P121" s="104">
        <v>18</v>
      </c>
      <c r="Q121" s="104">
        <v>18</v>
      </c>
      <c r="R121" s="104">
        <v>18</v>
      </c>
      <c r="S121" s="104">
        <v>18</v>
      </c>
      <c r="T121" s="104">
        <v>18</v>
      </c>
      <c r="U121" s="104">
        <v>18</v>
      </c>
      <c r="V121" s="104">
        <v>18</v>
      </c>
      <c r="W121" s="104">
        <v>18</v>
      </c>
      <c r="X121" s="104">
        <v>18</v>
      </c>
      <c r="Y121" s="104">
        <v>18</v>
      </c>
      <c r="Z121" s="104">
        <v>18</v>
      </c>
      <c r="AA121" s="104">
        <v>18</v>
      </c>
      <c r="AB121" s="104">
        <v>18</v>
      </c>
      <c r="AC121" s="104">
        <v>18</v>
      </c>
      <c r="AD121" s="104">
        <v>18</v>
      </c>
      <c r="AE121" s="104">
        <v>18</v>
      </c>
      <c r="AF121" s="104">
        <v>18</v>
      </c>
      <c r="AG121" s="104">
        <v>18</v>
      </c>
      <c r="AH121" s="104">
        <v>18</v>
      </c>
      <c r="AI121" s="104">
        <v>18</v>
      </c>
    </row>
    <row r="123" spans="1:35" x14ac:dyDescent="0.25">
      <c r="A123" s="168" t="s">
        <v>337</v>
      </c>
      <c r="B123" s="169" t="str">
        <f t="shared" ref="B123:G123" si="70">B115</f>
        <v>Nov</v>
      </c>
      <c r="C123" s="169" t="str">
        <f t="shared" si="70"/>
        <v>Jan</v>
      </c>
      <c r="D123" s="169" t="str">
        <f t="shared" si="70"/>
        <v>Feb</v>
      </c>
      <c r="E123" s="169" t="str">
        <f t="shared" si="70"/>
        <v>Mar</v>
      </c>
      <c r="F123" s="169" t="str">
        <f t="shared" si="70"/>
        <v>Apr</v>
      </c>
      <c r="G123" s="169" t="str">
        <f t="shared" si="70"/>
        <v>May</v>
      </c>
      <c r="H123" s="169" t="str">
        <f t="shared" ref="H123:V123" si="71">H115</f>
        <v>June</v>
      </c>
      <c r="I123" s="169" t="str">
        <f t="shared" ref="I123:U123" si="72">I115</f>
        <v>July</v>
      </c>
      <c r="J123" s="169" t="str">
        <f t="shared" si="72"/>
        <v>August</v>
      </c>
      <c r="K123" s="169" t="str">
        <f t="shared" si="72"/>
        <v>September</v>
      </c>
      <c r="L123" s="169" t="str">
        <f t="shared" si="72"/>
        <v>October</v>
      </c>
      <c r="M123" s="169" t="str">
        <f t="shared" si="72"/>
        <v>November</v>
      </c>
      <c r="N123" s="169" t="str">
        <f t="shared" si="72"/>
        <v>December</v>
      </c>
      <c r="O123" s="169" t="str">
        <f t="shared" si="72"/>
        <v>January</v>
      </c>
      <c r="P123" s="169" t="str">
        <f t="shared" si="72"/>
        <v>February</v>
      </c>
      <c r="Q123" s="169" t="str">
        <f t="shared" si="72"/>
        <v>March</v>
      </c>
      <c r="R123" s="169" t="str">
        <f t="shared" si="72"/>
        <v>April</v>
      </c>
      <c r="S123" s="169" t="str">
        <f t="shared" si="72"/>
        <v>May</v>
      </c>
      <c r="T123" s="169" t="str">
        <f t="shared" si="72"/>
        <v>June</v>
      </c>
      <c r="U123" s="169" t="str">
        <f t="shared" si="72"/>
        <v>July</v>
      </c>
      <c r="V123" s="169" t="str">
        <f t="shared" si="71"/>
        <v>August</v>
      </c>
      <c r="W123" s="211">
        <f t="shared" ref="W123:AI123" si="73">W115</f>
        <v>45536</v>
      </c>
      <c r="X123" s="211">
        <f t="shared" ref="X123:AH123" si="74">X115</f>
        <v>45566</v>
      </c>
      <c r="Y123" s="211">
        <f t="shared" si="74"/>
        <v>45597</v>
      </c>
      <c r="Z123" s="211">
        <f t="shared" si="74"/>
        <v>45627</v>
      </c>
      <c r="AA123" s="211">
        <f t="shared" si="74"/>
        <v>45658</v>
      </c>
      <c r="AB123" s="211">
        <f t="shared" si="74"/>
        <v>45689</v>
      </c>
      <c r="AC123" s="211">
        <f t="shared" si="74"/>
        <v>45717</v>
      </c>
      <c r="AD123" s="211">
        <f t="shared" si="74"/>
        <v>45748</v>
      </c>
      <c r="AE123" s="211">
        <f t="shared" si="74"/>
        <v>45778</v>
      </c>
      <c r="AF123" s="211">
        <f t="shared" si="74"/>
        <v>45809</v>
      </c>
      <c r="AG123" s="211">
        <f t="shared" si="74"/>
        <v>45839</v>
      </c>
      <c r="AH123" s="211">
        <f t="shared" si="74"/>
        <v>45870</v>
      </c>
      <c r="AI123" s="211">
        <f t="shared" si="73"/>
        <v>45901</v>
      </c>
    </row>
    <row r="124" spans="1:35" x14ac:dyDescent="0.25">
      <c r="A124" s="170" t="s">
        <v>31</v>
      </c>
      <c r="B124" s="103">
        <v>0.91400000000000003</v>
      </c>
      <c r="C124" s="103">
        <v>0.76100000000000001</v>
      </c>
      <c r="D124" s="103">
        <v>0.73499999999999999</v>
      </c>
      <c r="E124" s="103">
        <v>0.76300000000000001</v>
      </c>
      <c r="F124" s="103">
        <v>0.72099999999999997</v>
      </c>
      <c r="G124" s="103">
        <v>0.60899999999999999</v>
      </c>
      <c r="H124" s="103">
        <v>0.86299999999999999</v>
      </c>
      <c r="I124" s="103">
        <v>0.68799999999999994</v>
      </c>
      <c r="J124" s="103">
        <v>0.64600000000000002</v>
      </c>
      <c r="K124" s="103">
        <v>0.68500000000000005</v>
      </c>
      <c r="L124" s="103">
        <v>0.86299999999999999</v>
      </c>
      <c r="M124" s="103">
        <v>0.82299999999999995</v>
      </c>
      <c r="N124" s="103">
        <v>0.70399999999999996</v>
      </c>
      <c r="O124" s="103">
        <v>0.65300000000000002</v>
      </c>
      <c r="P124" s="103">
        <v>0.57899999999999996</v>
      </c>
      <c r="Q124" s="103">
        <v>0.84</v>
      </c>
      <c r="R124" s="103">
        <v>0.80500000000000005</v>
      </c>
      <c r="S124" s="103">
        <v>0.83599999999999997</v>
      </c>
      <c r="T124" s="103">
        <v>0.95799999999999996</v>
      </c>
      <c r="U124" s="103">
        <v>0.874</v>
      </c>
      <c r="V124" s="103">
        <v>0.88500000000000001</v>
      </c>
      <c r="W124" s="103">
        <v>0.91200000000000003</v>
      </c>
      <c r="X124" s="103">
        <v>0.92300000000000004</v>
      </c>
      <c r="Y124" s="103">
        <v>0.98</v>
      </c>
      <c r="Z124" s="103">
        <v>0.89400000000000002</v>
      </c>
      <c r="AA124" s="103">
        <v>0.874</v>
      </c>
      <c r="AB124" s="103">
        <v>0.90500000000000003</v>
      </c>
      <c r="AC124" s="103">
        <v>0.93700000000000006</v>
      </c>
      <c r="AD124" s="103">
        <v>0.80300000000000005</v>
      </c>
      <c r="AE124" s="103">
        <v>0.81299999999999994</v>
      </c>
      <c r="AF124" s="103">
        <v>0.79900000000000004</v>
      </c>
      <c r="AG124" s="103">
        <v>0.79500000000000004</v>
      </c>
      <c r="AH124" s="103">
        <v>0.877</v>
      </c>
      <c r="AI124" s="103">
        <v>0.79400000000000004</v>
      </c>
    </row>
    <row r="125" spans="1:35" x14ac:dyDescent="0.25">
      <c r="A125" s="170" t="s">
        <v>32</v>
      </c>
      <c r="B125" s="103">
        <v>0.73499999999999999</v>
      </c>
      <c r="C125" s="103">
        <v>0.71299999999999997</v>
      </c>
      <c r="D125" s="103">
        <v>0.82499999999999996</v>
      </c>
      <c r="E125" s="103">
        <v>0.96</v>
      </c>
      <c r="F125" s="103">
        <v>0.94</v>
      </c>
      <c r="G125" s="103">
        <v>0.627</v>
      </c>
      <c r="H125" s="103">
        <v>0.77100000000000002</v>
      </c>
      <c r="I125" s="103">
        <v>0.72899999999999998</v>
      </c>
      <c r="J125" s="103">
        <v>0.67600000000000005</v>
      </c>
      <c r="K125" s="103">
        <v>0.6</v>
      </c>
      <c r="L125" s="103">
        <v>0.80300000000000005</v>
      </c>
      <c r="M125" s="103">
        <v>0.84299999999999997</v>
      </c>
      <c r="N125" s="103">
        <v>0.78700000000000003</v>
      </c>
      <c r="O125" s="103">
        <v>0.76300000000000001</v>
      </c>
      <c r="P125" s="103">
        <v>0.90200000000000002</v>
      </c>
      <c r="Q125" s="103">
        <v>0.65600000000000003</v>
      </c>
      <c r="R125" s="103">
        <v>0.82599999999999996</v>
      </c>
      <c r="S125" s="103">
        <v>0.83899999999999997</v>
      </c>
      <c r="T125" s="103">
        <v>0.77500000000000002</v>
      </c>
      <c r="U125" s="103">
        <v>0.82199999999999995</v>
      </c>
      <c r="V125" s="103">
        <v>0.76700000000000002</v>
      </c>
      <c r="W125" s="103">
        <v>0.74</v>
      </c>
      <c r="X125" s="103">
        <v>0.85499999999999998</v>
      </c>
      <c r="Y125" s="103">
        <v>0.77500000000000002</v>
      </c>
      <c r="Z125" s="103">
        <v>0.93799999999999994</v>
      </c>
      <c r="AA125" s="103">
        <v>0.94399999999999995</v>
      </c>
      <c r="AB125" s="103">
        <v>0.96</v>
      </c>
      <c r="AC125" s="103">
        <v>0.90900000000000003</v>
      </c>
      <c r="AD125" s="103">
        <v>0.97</v>
      </c>
      <c r="AE125" s="103">
        <v>0.97599999999999998</v>
      </c>
      <c r="AF125" s="103">
        <v>0.93500000000000005</v>
      </c>
      <c r="AG125" s="103">
        <v>0.98699999999999999</v>
      </c>
      <c r="AH125" s="103">
        <v>0.89700000000000002</v>
      </c>
      <c r="AI125" s="103">
        <v>0.88700000000000001</v>
      </c>
    </row>
    <row r="126" spans="1:35" x14ac:dyDescent="0.25">
      <c r="A126" s="170" t="s">
        <v>33</v>
      </c>
      <c r="B126" s="103">
        <v>0.97799999999999998</v>
      </c>
      <c r="C126" s="103">
        <v>1.01</v>
      </c>
      <c r="D126" s="103">
        <v>0.88100000000000001</v>
      </c>
      <c r="E126" s="103">
        <v>0.81</v>
      </c>
      <c r="F126" s="103">
        <v>0.86599999999999999</v>
      </c>
      <c r="G126" s="103">
        <v>0.56499999999999995</v>
      </c>
      <c r="H126" s="103">
        <v>1.0469999999999999</v>
      </c>
      <c r="I126" s="103">
        <v>0.91100000000000003</v>
      </c>
      <c r="J126" s="103">
        <v>0.83399999999999996</v>
      </c>
      <c r="K126" s="103">
        <v>0.88700000000000001</v>
      </c>
      <c r="L126" s="103">
        <v>1.0369999999999999</v>
      </c>
      <c r="M126" s="103">
        <v>1.0840000000000001</v>
      </c>
      <c r="N126" s="103">
        <v>0.95199999999999996</v>
      </c>
      <c r="O126" s="103">
        <v>0.83199999999999996</v>
      </c>
      <c r="P126" s="103">
        <v>0.88800000000000001</v>
      </c>
      <c r="Q126" s="103">
        <v>0.96</v>
      </c>
      <c r="R126" s="103">
        <v>1.008</v>
      </c>
      <c r="S126" s="103">
        <v>1.008</v>
      </c>
      <c r="T126" s="103">
        <v>1</v>
      </c>
      <c r="U126" s="103">
        <v>0.98399999999999999</v>
      </c>
      <c r="V126" s="103">
        <v>0.96699999999999997</v>
      </c>
      <c r="W126" s="103">
        <v>0.99199999999999999</v>
      </c>
      <c r="X126" s="103">
        <v>0.98399999999999999</v>
      </c>
      <c r="Y126" s="103">
        <v>0.94199999999999995</v>
      </c>
      <c r="Z126" s="103">
        <v>0.97599999999999998</v>
      </c>
      <c r="AA126" s="103">
        <v>0.95199999999999996</v>
      </c>
      <c r="AB126" s="103">
        <v>1</v>
      </c>
      <c r="AC126" s="103">
        <v>0.98399999999999999</v>
      </c>
      <c r="AD126" s="103">
        <v>0.98299999999999998</v>
      </c>
      <c r="AE126" s="103">
        <v>1.008</v>
      </c>
      <c r="AF126" s="103">
        <v>0.94699999999999995</v>
      </c>
      <c r="AG126" s="103">
        <v>0.99199999999999999</v>
      </c>
      <c r="AH126" s="103">
        <v>0.90400000000000003</v>
      </c>
      <c r="AI126" s="103">
        <v>0.875</v>
      </c>
    </row>
    <row r="127" spans="1:35" x14ac:dyDescent="0.25">
      <c r="A127" s="170" t="s">
        <v>34</v>
      </c>
      <c r="B127" s="103">
        <v>0.75</v>
      </c>
      <c r="C127" s="103">
        <v>0.752</v>
      </c>
      <c r="D127" s="103">
        <v>0.84899999999999998</v>
      </c>
      <c r="E127" s="103">
        <v>1.032</v>
      </c>
      <c r="F127" s="103">
        <v>1.0329999999999999</v>
      </c>
      <c r="G127" s="103">
        <v>0.66100000000000003</v>
      </c>
      <c r="H127" s="103">
        <v>0.81599999999999995</v>
      </c>
      <c r="I127" s="103">
        <v>0.71199999999999997</v>
      </c>
      <c r="J127" s="103">
        <v>0.86099999999999999</v>
      </c>
      <c r="K127" s="103">
        <v>0.77100000000000002</v>
      </c>
      <c r="L127" s="103">
        <v>0.73099999999999998</v>
      </c>
      <c r="M127" s="103">
        <v>0.74</v>
      </c>
      <c r="N127" s="103">
        <v>0.84</v>
      </c>
      <c r="O127" s="103">
        <v>0.68799999999999994</v>
      </c>
      <c r="P127" s="103">
        <v>0.70199999999999996</v>
      </c>
      <c r="Q127" s="103">
        <v>0.71699999999999997</v>
      </c>
      <c r="R127" s="103">
        <v>0.79100000000000004</v>
      </c>
      <c r="S127" s="103">
        <v>0.79100000000000004</v>
      </c>
      <c r="T127" s="103">
        <v>0.84299999999999997</v>
      </c>
      <c r="U127" s="103">
        <v>0.83899999999999997</v>
      </c>
      <c r="V127" s="103">
        <v>0.93100000000000005</v>
      </c>
      <c r="W127" s="103">
        <v>0.93100000000000005</v>
      </c>
      <c r="X127" s="103">
        <v>0.94199999999999995</v>
      </c>
      <c r="Y127" s="103">
        <v>0.995</v>
      </c>
      <c r="Z127" s="103">
        <v>0.92</v>
      </c>
      <c r="AA127" s="103">
        <v>0.99399999999999999</v>
      </c>
      <c r="AB127" s="103">
        <v>0.94499999999999995</v>
      </c>
      <c r="AC127" s="103">
        <v>0.98099999999999998</v>
      </c>
      <c r="AD127" s="103">
        <v>0.96899999999999997</v>
      </c>
      <c r="AE127" s="103">
        <v>0.96599999999999997</v>
      </c>
      <c r="AF127" s="103">
        <v>0.95899999999999996</v>
      </c>
      <c r="AG127" s="103">
        <v>0.86899999999999999</v>
      </c>
      <c r="AH127" s="103">
        <v>0.88500000000000001</v>
      </c>
      <c r="AI127" s="103">
        <v>1.0029999999999999</v>
      </c>
    </row>
    <row r="128" spans="1:35" x14ac:dyDescent="0.25">
      <c r="A128" s="171" t="s">
        <v>142</v>
      </c>
      <c r="B128" s="104"/>
      <c r="C128" s="104"/>
      <c r="D128" s="104"/>
      <c r="E128" s="104"/>
      <c r="F128" s="104"/>
      <c r="G128" s="104"/>
      <c r="H128" s="104"/>
      <c r="I128" s="104"/>
      <c r="J128" s="104"/>
      <c r="K128" s="104"/>
      <c r="L128" s="104"/>
      <c r="M128" s="104"/>
      <c r="N128" s="104"/>
      <c r="O128" s="104"/>
      <c r="P128" s="104"/>
      <c r="Q128" s="104"/>
      <c r="R128" s="104"/>
      <c r="S128" s="104"/>
      <c r="T128" s="104"/>
      <c r="U128" s="104"/>
      <c r="V128" s="104"/>
      <c r="W128" s="104"/>
      <c r="X128" s="104"/>
      <c r="Y128" s="104"/>
      <c r="Z128" s="104"/>
      <c r="AA128" s="104"/>
      <c r="AB128" s="104"/>
      <c r="AC128" s="104"/>
      <c r="AD128" s="104"/>
      <c r="AE128" s="104"/>
      <c r="AF128" s="104"/>
      <c r="AG128" s="104"/>
      <c r="AH128" s="104"/>
      <c r="AI128" s="104"/>
    </row>
    <row r="129" spans="1:35" x14ac:dyDescent="0.25">
      <c r="A129" s="172" t="s">
        <v>143</v>
      </c>
      <c r="B129" s="104">
        <v>26</v>
      </c>
      <c r="C129" s="104">
        <v>26</v>
      </c>
      <c r="D129" s="104">
        <v>26</v>
      </c>
      <c r="E129" s="104">
        <v>26</v>
      </c>
      <c r="F129" s="104">
        <v>26</v>
      </c>
      <c r="G129" s="104">
        <v>26</v>
      </c>
      <c r="H129" s="104">
        <v>26</v>
      </c>
      <c r="I129" s="104">
        <v>26</v>
      </c>
      <c r="J129" s="104">
        <v>26</v>
      </c>
      <c r="K129" s="104">
        <v>26</v>
      </c>
      <c r="L129" s="104">
        <v>26</v>
      </c>
      <c r="M129" s="104">
        <v>26</v>
      </c>
      <c r="N129" s="104">
        <v>26</v>
      </c>
      <c r="O129" s="104">
        <v>26</v>
      </c>
      <c r="P129" s="104">
        <v>26</v>
      </c>
      <c r="Q129" s="104">
        <v>26</v>
      </c>
      <c r="R129" s="104">
        <v>26</v>
      </c>
      <c r="S129" s="104">
        <v>26</v>
      </c>
      <c r="T129" s="104">
        <v>26</v>
      </c>
      <c r="U129" s="104">
        <v>26</v>
      </c>
      <c r="V129" s="104">
        <v>26</v>
      </c>
      <c r="W129" s="104">
        <v>26</v>
      </c>
      <c r="X129" s="104">
        <v>26</v>
      </c>
      <c r="Y129" s="104">
        <v>26</v>
      </c>
      <c r="Z129" s="104">
        <v>26</v>
      </c>
      <c r="AA129" s="104">
        <v>26</v>
      </c>
      <c r="AB129" s="104">
        <v>26</v>
      </c>
      <c r="AC129" s="104">
        <v>26</v>
      </c>
      <c r="AD129" s="104">
        <v>26</v>
      </c>
      <c r="AE129" s="104">
        <v>26</v>
      </c>
      <c r="AF129" s="104">
        <v>26</v>
      </c>
      <c r="AG129" s="104">
        <v>26</v>
      </c>
      <c r="AH129" s="104">
        <v>26</v>
      </c>
      <c r="AI129" s="104">
        <v>26</v>
      </c>
    </row>
    <row r="131" spans="1:35" x14ac:dyDescent="0.25">
      <c r="A131" s="168" t="s">
        <v>17</v>
      </c>
      <c r="B131" s="169" t="str">
        <f t="shared" ref="B131:G131" si="75">B123</f>
        <v>Nov</v>
      </c>
      <c r="C131" s="169" t="str">
        <f t="shared" si="75"/>
        <v>Jan</v>
      </c>
      <c r="D131" s="169" t="str">
        <f t="shared" si="75"/>
        <v>Feb</v>
      </c>
      <c r="E131" s="169" t="str">
        <f t="shared" si="75"/>
        <v>Mar</v>
      </c>
      <c r="F131" s="169" t="str">
        <f t="shared" si="75"/>
        <v>Apr</v>
      </c>
      <c r="G131" s="169" t="str">
        <f t="shared" si="75"/>
        <v>May</v>
      </c>
      <c r="H131" s="169" t="str">
        <f t="shared" ref="H131:V131" si="76">H123</f>
        <v>June</v>
      </c>
      <c r="I131" s="169" t="str">
        <f t="shared" ref="I131:U131" si="77">I123</f>
        <v>July</v>
      </c>
      <c r="J131" s="169" t="str">
        <f t="shared" si="77"/>
        <v>August</v>
      </c>
      <c r="K131" s="169" t="str">
        <f t="shared" si="77"/>
        <v>September</v>
      </c>
      <c r="L131" s="169" t="str">
        <f t="shared" si="77"/>
        <v>October</v>
      </c>
      <c r="M131" s="169" t="str">
        <f t="shared" si="77"/>
        <v>November</v>
      </c>
      <c r="N131" s="169" t="str">
        <f t="shared" si="77"/>
        <v>December</v>
      </c>
      <c r="O131" s="169" t="str">
        <f t="shared" si="77"/>
        <v>January</v>
      </c>
      <c r="P131" s="169" t="str">
        <f t="shared" si="77"/>
        <v>February</v>
      </c>
      <c r="Q131" s="169" t="str">
        <f t="shared" si="77"/>
        <v>March</v>
      </c>
      <c r="R131" s="169" t="str">
        <f t="shared" si="77"/>
        <v>April</v>
      </c>
      <c r="S131" s="169" t="str">
        <f t="shared" si="77"/>
        <v>May</v>
      </c>
      <c r="T131" s="169" t="str">
        <f t="shared" si="77"/>
        <v>June</v>
      </c>
      <c r="U131" s="169" t="str">
        <f t="shared" si="77"/>
        <v>July</v>
      </c>
      <c r="V131" s="169" t="str">
        <f t="shared" si="76"/>
        <v>August</v>
      </c>
      <c r="W131" s="211">
        <f t="shared" ref="W131:AI131" si="78">W123</f>
        <v>45536</v>
      </c>
      <c r="X131" s="211">
        <f t="shared" ref="X131:AH131" si="79">X123</f>
        <v>45566</v>
      </c>
      <c r="Y131" s="211">
        <f t="shared" si="79"/>
        <v>45597</v>
      </c>
      <c r="Z131" s="211">
        <f t="shared" si="79"/>
        <v>45627</v>
      </c>
      <c r="AA131" s="211">
        <f t="shared" si="79"/>
        <v>45658</v>
      </c>
      <c r="AB131" s="211">
        <f t="shared" si="79"/>
        <v>45689</v>
      </c>
      <c r="AC131" s="211">
        <f t="shared" si="79"/>
        <v>45717</v>
      </c>
      <c r="AD131" s="211">
        <f t="shared" si="79"/>
        <v>45748</v>
      </c>
      <c r="AE131" s="211">
        <f t="shared" si="79"/>
        <v>45778</v>
      </c>
      <c r="AF131" s="211">
        <f t="shared" si="79"/>
        <v>45809</v>
      </c>
      <c r="AG131" s="211">
        <f t="shared" si="79"/>
        <v>45839</v>
      </c>
      <c r="AH131" s="211">
        <f t="shared" si="79"/>
        <v>45870</v>
      </c>
      <c r="AI131" s="211">
        <f t="shared" si="78"/>
        <v>45901</v>
      </c>
    </row>
    <row r="132" spans="1:35" x14ac:dyDescent="0.25">
      <c r="A132" s="170" t="s">
        <v>31</v>
      </c>
      <c r="B132" s="103">
        <v>0.91400000000000003</v>
      </c>
      <c r="C132" s="103">
        <v>0.73799999999999999</v>
      </c>
      <c r="D132" s="103">
        <v>0.71399999999999997</v>
      </c>
      <c r="E132" s="103">
        <v>0.68</v>
      </c>
      <c r="F132" s="103">
        <v>0.69099999999999995</v>
      </c>
      <c r="G132" s="103">
        <v>0.81499999999999995</v>
      </c>
      <c r="H132" s="103">
        <v>0.56699999999999995</v>
      </c>
      <c r="I132" s="103">
        <v>0.36499999999999999</v>
      </c>
      <c r="J132" s="103">
        <v>0.48599999999999999</v>
      </c>
      <c r="K132" s="103">
        <v>0.48099999999999998</v>
      </c>
      <c r="L132" s="103">
        <v>0.61499999999999999</v>
      </c>
      <c r="M132" s="103">
        <v>0.68200000000000005</v>
      </c>
      <c r="N132" s="103">
        <v>0.69199999999999995</v>
      </c>
      <c r="O132" s="103">
        <v>0.61699999999999999</v>
      </c>
      <c r="P132" s="103">
        <v>0.66800000000000004</v>
      </c>
      <c r="Q132" s="103">
        <v>0.74</v>
      </c>
      <c r="R132" s="103">
        <v>0.61399999999999999</v>
      </c>
      <c r="S132" s="103">
        <v>0.623</v>
      </c>
      <c r="T132" s="103">
        <v>0.80200000000000005</v>
      </c>
      <c r="U132" s="103">
        <v>0.67300000000000004</v>
      </c>
      <c r="V132" s="103">
        <v>0.73299999999999998</v>
      </c>
      <c r="W132" s="103">
        <v>0.69099999999999995</v>
      </c>
      <c r="X132" s="103">
        <v>0.69399999999999995</v>
      </c>
      <c r="Y132" s="103">
        <v>0.748</v>
      </c>
      <c r="Z132" s="103">
        <v>0.71199999999999997</v>
      </c>
      <c r="AA132" s="103">
        <v>0.93700000000000006</v>
      </c>
      <c r="AB132" s="103">
        <v>0.83499999999999996</v>
      </c>
      <c r="AC132" s="103">
        <v>0.79200000000000004</v>
      </c>
      <c r="AD132" s="103">
        <v>0.875</v>
      </c>
      <c r="AE132" s="103">
        <v>0.94199999999999995</v>
      </c>
      <c r="AF132" s="103">
        <v>0.81499999999999995</v>
      </c>
      <c r="AG132" s="103">
        <v>0.89500000000000002</v>
      </c>
      <c r="AH132" s="103">
        <v>0.81599999999999995</v>
      </c>
      <c r="AI132" s="103">
        <v>0.77300000000000002</v>
      </c>
    </row>
    <row r="133" spans="1:35" x14ac:dyDescent="0.25">
      <c r="A133" s="170" t="s">
        <v>32</v>
      </c>
      <c r="B133" s="103">
        <v>0.308</v>
      </c>
      <c r="C133" s="103">
        <v>0.84499999999999997</v>
      </c>
      <c r="D133" s="103">
        <v>0.66700000000000004</v>
      </c>
      <c r="E133" s="103">
        <v>0.59899999999999998</v>
      </c>
      <c r="F133" s="103">
        <v>0.6</v>
      </c>
      <c r="G133" s="103">
        <v>0.57299999999999995</v>
      </c>
      <c r="H133" s="103">
        <v>0.54100000000000004</v>
      </c>
      <c r="I133" s="103">
        <v>0.63500000000000001</v>
      </c>
      <c r="J133" s="103">
        <v>0.53400000000000003</v>
      </c>
      <c r="K133" s="103">
        <v>0.64300000000000002</v>
      </c>
      <c r="L133" s="103">
        <v>0.81499999999999995</v>
      </c>
      <c r="M133" s="103">
        <v>0.90900000000000003</v>
      </c>
      <c r="N133" s="103">
        <v>0.73</v>
      </c>
      <c r="O133" s="103">
        <v>0.57899999999999996</v>
      </c>
      <c r="P133" s="103">
        <v>0.58699999999999997</v>
      </c>
      <c r="Q133" s="103">
        <v>0.55100000000000005</v>
      </c>
      <c r="R133" s="103">
        <v>0.61599999999999999</v>
      </c>
      <c r="S133" s="103">
        <v>0.64200000000000002</v>
      </c>
      <c r="T133" s="103">
        <v>0.28899999999999998</v>
      </c>
      <c r="U133" s="103">
        <v>0.52600000000000002</v>
      </c>
      <c r="V133" s="103">
        <v>0.61799999999999999</v>
      </c>
      <c r="W133" s="103">
        <v>0.39200000000000002</v>
      </c>
      <c r="X133" s="103">
        <v>0.379</v>
      </c>
      <c r="Y133" s="103">
        <v>0.46899999999999997</v>
      </c>
      <c r="Z133" s="103">
        <v>0.36199999999999999</v>
      </c>
      <c r="AA133" s="103">
        <v>0.35599999999999998</v>
      </c>
      <c r="AB133" s="103">
        <v>0.24199999999999999</v>
      </c>
      <c r="AC133" s="103">
        <v>0.45900000000000002</v>
      </c>
      <c r="AD133" s="103">
        <v>0.67600000000000005</v>
      </c>
      <c r="AE133" s="103">
        <v>0.59699999999999998</v>
      </c>
      <c r="AF133" s="103">
        <v>0.872</v>
      </c>
      <c r="AG133" s="103">
        <v>0.67400000000000004</v>
      </c>
      <c r="AH133" s="103">
        <v>0.48399999999999999</v>
      </c>
      <c r="AI133" s="103">
        <v>0.39600000000000002</v>
      </c>
    </row>
    <row r="134" spans="1:35" x14ac:dyDescent="0.25">
      <c r="A134" s="170" t="s">
        <v>33</v>
      </c>
      <c r="B134" s="103">
        <v>0.72199999999999998</v>
      </c>
      <c r="C134" s="103">
        <v>0.83499999999999996</v>
      </c>
      <c r="D134" s="103">
        <v>0.86199999999999999</v>
      </c>
      <c r="E134" s="103">
        <v>0.78200000000000003</v>
      </c>
      <c r="F134" s="103">
        <v>0.73299999999999998</v>
      </c>
      <c r="G134" s="103">
        <v>0.88900000000000001</v>
      </c>
      <c r="H134" s="103">
        <v>0.97799999999999998</v>
      </c>
      <c r="I134" s="103">
        <v>0.77400000000000002</v>
      </c>
      <c r="J134" s="103">
        <v>0.79600000000000004</v>
      </c>
      <c r="K134" s="103">
        <v>0.76600000000000001</v>
      </c>
      <c r="L134" s="103">
        <v>0.74099999999999999</v>
      </c>
      <c r="M134" s="103">
        <v>0.83699999999999997</v>
      </c>
      <c r="N134" s="103">
        <v>0.88</v>
      </c>
      <c r="O134" s="103">
        <v>0.79600000000000004</v>
      </c>
      <c r="P134" s="103">
        <v>0.83</v>
      </c>
      <c r="Q134" s="103">
        <v>0.96599999999999997</v>
      </c>
      <c r="R134" s="103">
        <v>0.90600000000000003</v>
      </c>
      <c r="S134" s="103">
        <v>0.90600000000000003</v>
      </c>
      <c r="T134" s="103">
        <v>0.94</v>
      </c>
      <c r="U134" s="103">
        <v>0.92300000000000004</v>
      </c>
      <c r="V134" s="103">
        <v>0.98</v>
      </c>
      <c r="W134" s="103">
        <v>0.92800000000000005</v>
      </c>
      <c r="X134" s="103">
        <v>0.86399999999999999</v>
      </c>
      <c r="Y134" s="103">
        <v>0.90600000000000003</v>
      </c>
      <c r="Z134" s="103">
        <v>0.92900000000000005</v>
      </c>
      <c r="AA134" s="103">
        <v>0.92800000000000005</v>
      </c>
      <c r="AB134" s="103">
        <v>0.94299999999999995</v>
      </c>
      <c r="AC134" s="103">
        <v>0.95299999999999996</v>
      </c>
      <c r="AD134" s="103">
        <v>0.83899999999999997</v>
      </c>
      <c r="AE134" s="103">
        <v>0.88800000000000001</v>
      </c>
      <c r="AF134" s="103">
        <v>0.78200000000000003</v>
      </c>
      <c r="AG134" s="103">
        <v>0.88700000000000001</v>
      </c>
      <c r="AH134" s="103">
        <v>0.87</v>
      </c>
      <c r="AI134" s="103">
        <v>0.74099999999999999</v>
      </c>
    </row>
    <row r="135" spans="1:35" x14ac:dyDescent="0.25">
      <c r="A135" s="170" t="s">
        <v>34</v>
      </c>
      <c r="B135" s="103">
        <v>0.56699999999999995</v>
      </c>
      <c r="C135" s="103">
        <v>0.83899999999999997</v>
      </c>
      <c r="D135" s="103">
        <v>0.71399999999999997</v>
      </c>
      <c r="E135" s="103">
        <v>0.75900000000000001</v>
      </c>
      <c r="F135" s="103">
        <v>0.92800000000000005</v>
      </c>
      <c r="G135" s="103">
        <v>0.56899999999999995</v>
      </c>
      <c r="H135" s="103">
        <v>0.41</v>
      </c>
      <c r="I135" s="103">
        <v>0.51600000000000001</v>
      </c>
      <c r="J135" s="103">
        <v>0.77400000000000002</v>
      </c>
      <c r="K135" s="103">
        <v>0.433</v>
      </c>
      <c r="L135" s="103">
        <v>0.67700000000000005</v>
      </c>
      <c r="M135" s="103">
        <v>0.8</v>
      </c>
      <c r="N135" s="103">
        <v>0.71</v>
      </c>
      <c r="O135" s="103">
        <v>1.032</v>
      </c>
      <c r="P135" s="103">
        <v>0.69</v>
      </c>
      <c r="Q135" s="103">
        <v>0.83899999999999997</v>
      </c>
      <c r="R135" s="103">
        <v>0.52300000000000002</v>
      </c>
      <c r="S135" s="103">
        <v>0.53300000000000003</v>
      </c>
      <c r="T135" s="103">
        <v>0.63300000000000001</v>
      </c>
      <c r="U135" s="103">
        <v>0.628</v>
      </c>
      <c r="V135" s="103">
        <v>0.77500000000000002</v>
      </c>
      <c r="W135" s="103">
        <v>0.501</v>
      </c>
      <c r="X135" s="103">
        <v>0.80600000000000005</v>
      </c>
      <c r="Y135" s="103">
        <v>0.63300000000000001</v>
      </c>
      <c r="Z135" s="103">
        <v>0.55100000000000005</v>
      </c>
      <c r="AA135" s="103">
        <v>0.71</v>
      </c>
      <c r="AB135" s="103">
        <v>0.71399999999999997</v>
      </c>
      <c r="AC135" s="103">
        <v>0.61299999999999999</v>
      </c>
      <c r="AD135" s="103">
        <v>1.272</v>
      </c>
      <c r="AE135" s="103">
        <v>1.3440000000000001</v>
      </c>
      <c r="AF135" s="103">
        <v>1.2</v>
      </c>
      <c r="AG135" s="103">
        <v>1.119</v>
      </c>
      <c r="AH135" s="103">
        <v>1.2190000000000001</v>
      </c>
      <c r="AI135" s="103">
        <v>0.93200000000000005</v>
      </c>
    </row>
    <row r="136" spans="1:35" x14ac:dyDescent="0.25">
      <c r="A136" s="171" t="s">
        <v>142</v>
      </c>
      <c r="B136" s="104"/>
      <c r="C136" s="104"/>
      <c r="D136" s="104"/>
      <c r="E136" s="104"/>
      <c r="F136" s="104"/>
      <c r="G136" s="104"/>
      <c r="H136" s="104"/>
      <c r="I136" s="104"/>
      <c r="J136" s="104"/>
      <c r="K136" s="104"/>
      <c r="L136" s="104"/>
      <c r="M136" s="104"/>
      <c r="N136" s="104"/>
      <c r="O136" s="104"/>
      <c r="P136" s="104"/>
      <c r="Q136" s="104"/>
      <c r="R136" s="104"/>
      <c r="S136" s="104"/>
      <c r="T136" s="104"/>
      <c r="U136" s="104"/>
      <c r="V136" s="104"/>
      <c r="W136" s="104"/>
      <c r="X136" s="104"/>
      <c r="Y136" s="104"/>
      <c r="Z136" s="104"/>
      <c r="AA136" s="104"/>
      <c r="AB136" s="104"/>
      <c r="AC136" s="104"/>
      <c r="AD136" s="104"/>
      <c r="AE136" s="104"/>
      <c r="AF136" s="104"/>
      <c r="AG136" s="104"/>
      <c r="AH136" s="104"/>
      <c r="AI136" s="104"/>
    </row>
    <row r="137" spans="1:35" x14ac:dyDescent="0.25">
      <c r="A137" s="172" t="s">
        <v>143</v>
      </c>
      <c r="B137" s="104">
        <v>21</v>
      </c>
      <c r="C137" s="104">
        <v>21</v>
      </c>
      <c r="D137" s="104">
        <v>21</v>
      </c>
      <c r="E137" s="104">
        <v>21</v>
      </c>
      <c r="F137" s="104">
        <v>21</v>
      </c>
      <c r="G137" s="104">
        <v>21</v>
      </c>
      <c r="H137" s="104">
        <v>21</v>
      </c>
      <c r="I137" s="104">
        <v>21</v>
      </c>
      <c r="J137" s="104">
        <v>21</v>
      </c>
      <c r="K137" s="104">
        <v>21</v>
      </c>
      <c r="L137" s="104">
        <v>21</v>
      </c>
      <c r="M137" s="104">
        <v>21</v>
      </c>
      <c r="N137" s="104">
        <v>21</v>
      </c>
      <c r="O137" s="104">
        <v>21</v>
      </c>
      <c r="P137" s="104">
        <v>21</v>
      </c>
      <c r="Q137" s="104">
        <v>21</v>
      </c>
      <c r="R137" s="104">
        <v>21</v>
      </c>
      <c r="S137" s="104">
        <v>21</v>
      </c>
      <c r="T137" s="104">
        <v>21</v>
      </c>
      <c r="U137" s="104">
        <v>21</v>
      </c>
      <c r="V137" s="104">
        <v>21</v>
      </c>
      <c r="W137" s="104">
        <v>21</v>
      </c>
      <c r="X137" s="104">
        <v>21</v>
      </c>
      <c r="Y137" s="104">
        <v>21</v>
      </c>
      <c r="Z137" s="104">
        <v>21</v>
      </c>
      <c r="AA137" s="104">
        <v>21</v>
      </c>
      <c r="AB137" s="104">
        <v>21</v>
      </c>
      <c r="AC137" s="104">
        <v>21</v>
      </c>
      <c r="AD137" s="104">
        <v>21</v>
      </c>
      <c r="AE137" s="104">
        <v>21</v>
      </c>
      <c r="AF137" s="104">
        <v>21</v>
      </c>
      <c r="AG137" s="104">
        <v>21</v>
      </c>
      <c r="AH137" s="104">
        <v>21</v>
      </c>
      <c r="AI137" s="104">
        <v>21</v>
      </c>
    </row>
    <row r="139" spans="1:35" x14ac:dyDescent="0.25">
      <c r="A139" s="168" t="s">
        <v>18</v>
      </c>
      <c r="B139" s="169" t="str">
        <f t="shared" ref="B139:G139" si="80">B131</f>
        <v>Nov</v>
      </c>
      <c r="C139" s="169" t="str">
        <f t="shared" si="80"/>
        <v>Jan</v>
      </c>
      <c r="D139" s="169" t="str">
        <f t="shared" si="80"/>
        <v>Feb</v>
      </c>
      <c r="E139" s="169" t="str">
        <f t="shared" si="80"/>
        <v>Mar</v>
      </c>
      <c r="F139" s="169" t="str">
        <f t="shared" si="80"/>
        <v>Apr</v>
      </c>
      <c r="G139" s="169" t="str">
        <f t="shared" si="80"/>
        <v>May</v>
      </c>
      <c r="H139" s="169" t="str">
        <f t="shared" ref="H139:V139" si="81">H131</f>
        <v>June</v>
      </c>
      <c r="I139" s="169" t="str">
        <f t="shared" ref="I139:U139" si="82">I131</f>
        <v>July</v>
      </c>
      <c r="J139" s="169" t="str">
        <f t="shared" si="82"/>
        <v>August</v>
      </c>
      <c r="K139" s="169" t="str">
        <f t="shared" si="82"/>
        <v>September</v>
      </c>
      <c r="L139" s="169" t="str">
        <f t="shared" si="82"/>
        <v>October</v>
      </c>
      <c r="M139" s="169" t="str">
        <f t="shared" si="82"/>
        <v>November</v>
      </c>
      <c r="N139" s="169" t="str">
        <f t="shared" si="82"/>
        <v>December</v>
      </c>
      <c r="O139" s="169" t="str">
        <f t="shared" si="82"/>
        <v>January</v>
      </c>
      <c r="P139" s="169" t="str">
        <f t="shared" si="82"/>
        <v>February</v>
      </c>
      <c r="Q139" s="169" t="str">
        <f t="shared" si="82"/>
        <v>March</v>
      </c>
      <c r="R139" s="169" t="str">
        <f t="shared" si="82"/>
        <v>April</v>
      </c>
      <c r="S139" s="169" t="str">
        <f t="shared" si="82"/>
        <v>May</v>
      </c>
      <c r="T139" s="169" t="str">
        <f t="shared" si="82"/>
        <v>June</v>
      </c>
      <c r="U139" s="169" t="str">
        <f t="shared" si="82"/>
        <v>July</v>
      </c>
      <c r="V139" s="169" t="str">
        <f t="shared" si="81"/>
        <v>August</v>
      </c>
      <c r="W139" s="211">
        <f t="shared" ref="W139:AI139" si="83">W131</f>
        <v>45536</v>
      </c>
      <c r="X139" s="211">
        <f t="shared" ref="X139:AH139" si="84">X131</f>
        <v>45566</v>
      </c>
      <c r="Y139" s="211">
        <f t="shared" si="84"/>
        <v>45597</v>
      </c>
      <c r="Z139" s="211">
        <f t="shared" si="84"/>
        <v>45627</v>
      </c>
      <c r="AA139" s="211">
        <f t="shared" si="84"/>
        <v>45658</v>
      </c>
      <c r="AB139" s="211">
        <f t="shared" si="84"/>
        <v>45689</v>
      </c>
      <c r="AC139" s="211">
        <f t="shared" si="84"/>
        <v>45717</v>
      </c>
      <c r="AD139" s="211">
        <f t="shared" si="84"/>
        <v>45748</v>
      </c>
      <c r="AE139" s="211">
        <f t="shared" si="84"/>
        <v>45778</v>
      </c>
      <c r="AF139" s="211">
        <f t="shared" si="84"/>
        <v>45809</v>
      </c>
      <c r="AG139" s="211">
        <f t="shared" si="84"/>
        <v>45839</v>
      </c>
      <c r="AH139" s="211">
        <f t="shared" si="84"/>
        <v>45870</v>
      </c>
      <c r="AI139" s="211">
        <f t="shared" si="83"/>
        <v>45901</v>
      </c>
    </row>
    <row r="140" spans="1:35" x14ac:dyDescent="0.25">
      <c r="A140" s="170" t="s">
        <v>31</v>
      </c>
      <c r="B140" s="103">
        <v>1.1000000000000001</v>
      </c>
      <c r="C140" s="103">
        <v>1.048</v>
      </c>
      <c r="D140" s="103">
        <v>0.76</v>
      </c>
      <c r="E140" s="103">
        <v>0.79200000000000004</v>
      </c>
      <c r="F140" s="103">
        <v>0.90900000000000003</v>
      </c>
      <c r="G140" s="103">
        <v>0.92300000000000004</v>
      </c>
      <c r="H140" s="103">
        <v>0.90800000000000003</v>
      </c>
      <c r="I140" s="103">
        <v>0.74099999999999999</v>
      </c>
      <c r="J140" s="103">
        <v>0.92200000000000004</v>
      </c>
      <c r="K140" s="103">
        <v>0.89800000000000002</v>
      </c>
      <c r="L140" s="103">
        <v>0.83</v>
      </c>
      <c r="M140" s="103">
        <v>0.95</v>
      </c>
      <c r="N140" s="103">
        <v>0.97599999999999998</v>
      </c>
      <c r="O140" s="103">
        <v>0.82799999999999996</v>
      </c>
      <c r="P140" s="103">
        <v>0.745</v>
      </c>
      <c r="Q140" s="103">
        <v>0.871</v>
      </c>
      <c r="R140" s="103">
        <v>0.83299999999999996</v>
      </c>
      <c r="S140" s="103">
        <v>0.86</v>
      </c>
      <c r="T140" s="103">
        <v>0.93200000000000005</v>
      </c>
      <c r="U140" s="103">
        <v>1.012</v>
      </c>
      <c r="V140" s="103">
        <v>0.95099999999999996</v>
      </c>
      <c r="W140" s="103">
        <v>0.98099999999999998</v>
      </c>
      <c r="X140" s="103">
        <v>1.034</v>
      </c>
      <c r="Y140" s="103">
        <v>1.0589999999999999</v>
      </c>
      <c r="Z140" s="103">
        <v>1.0569999999999999</v>
      </c>
      <c r="AA140" s="103">
        <v>1.038</v>
      </c>
      <c r="AB140" s="103">
        <v>1.0189999999999999</v>
      </c>
      <c r="AC140" s="103">
        <v>0.95499999999999996</v>
      </c>
      <c r="AD140" s="103">
        <v>1.0469999999999999</v>
      </c>
      <c r="AE140" s="103">
        <v>0.90200000000000002</v>
      </c>
      <c r="AF140" s="103">
        <v>0.873</v>
      </c>
      <c r="AG140" s="103">
        <v>0.94299999999999995</v>
      </c>
      <c r="AH140" s="103">
        <v>0.874</v>
      </c>
      <c r="AI140" s="103">
        <v>0.753</v>
      </c>
    </row>
    <row r="141" spans="1:35" x14ac:dyDescent="0.25">
      <c r="A141" s="170" t="s">
        <v>32</v>
      </c>
      <c r="B141" s="103">
        <v>0.81100000000000005</v>
      </c>
      <c r="C141" s="103">
        <v>0.84699999999999998</v>
      </c>
      <c r="D141" s="103">
        <v>0.88800000000000001</v>
      </c>
      <c r="E141" s="103">
        <v>1.046</v>
      </c>
      <c r="F141" s="103">
        <v>1.0940000000000001</v>
      </c>
      <c r="G141" s="103">
        <v>0.84599999999999997</v>
      </c>
      <c r="H141" s="103">
        <v>0.89100000000000001</v>
      </c>
      <c r="I141" s="103">
        <v>0.92500000000000004</v>
      </c>
      <c r="J141" s="103">
        <v>0.76700000000000002</v>
      </c>
      <c r="K141" s="103">
        <v>0.86399999999999999</v>
      </c>
      <c r="L141" s="103">
        <v>0.95</v>
      </c>
      <c r="M141" s="103">
        <v>0.94499999999999995</v>
      </c>
      <c r="N141" s="103">
        <v>0.85699999999999998</v>
      </c>
      <c r="O141" s="103">
        <v>0.90100000000000002</v>
      </c>
      <c r="P141" s="103">
        <v>0.88800000000000001</v>
      </c>
      <c r="Q141" s="103">
        <v>0.97199999999999998</v>
      </c>
      <c r="R141" s="103">
        <v>0.81699999999999995</v>
      </c>
      <c r="S141" s="103">
        <v>0.84299999999999997</v>
      </c>
      <c r="T141" s="103">
        <v>0.82799999999999996</v>
      </c>
      <c r="U141" s="103">
        <v>0.97899999999999998</v>
      </c>
      <c r="V141" s="103">
        <v>0.84</v>
      </c>
      <c r="W141" s="103">
        <v>0.88500000000000001</v>
      </c>
      <c r="X141" s="103">
        <v>0.86799999999999999</v>
      </c>
      <c r="Y141" s="103">
        <v>0.85799999999999998</v>
      </c>
      <c r="Z141" s="103">
        <v>0.91800000000000004</v>
      </c>
      <c r="AA141" s="103">
        <v>0.98</v>
      </c>
      <c r="AB141" s="103">
        <v>0.93799999999999994</v>
      </c>
      <c r="AC141" s="103">
        <v>0.94599999999999995</v>
      </c>
      <c r="AD141" s="103">
        <v>0.94099999999999995</v>
      </c>
      <c r="AE141" s="103">
        <v>1</v>
      </c>
      <c r="AF141" s="103">
        <v>0.94399999999999995</v>
      </c>
      <c r="AG141" s="103">
        <v>0.80900000000000005</v>
      </c>
      <c r="AH141" s="103">
        <v>0.84899999999999998</v>
      </c>
      <c r="AI141" s="103">
        <v>0.91800000000000004</v>
      </c>
    </row>
    <row r="142" spans="1:35" x14ac:dyDescent="0.25">
      <c r="A142" s="170" t="s">
        <v>33</v>
      </c>
      <c r="B142" s="103">
        <v>0.97499999999999998</v>
      </c>
      <c r="C142" s="103">
        <v>0.85799999999999998</v>
      </c>
      <c r="D142" s="103">
        <v>0.78600000000000003</v>
      </c>
      <c r="E142" s="103">
        <v>0.872</v>
      </c>
      <c r="F142" s="103">
        <v>0.91600000000000004</v>
      </c>
      <c r="G142" s="103">
        <v>0.97199999999999998</v>
      </c>
      <c r="H142" s="103">
        <v>1.0249999999999999</v>
      </c>
      <c r="I142" s="103">
        <v>0.98799999999999999</v>
      </c>
      <c r="J142" s="103">
        <v>0.97099999999999997</v>
      </c>
      <c r="K142" s="103">
        <v>0.97499999999999998</v>
      </c>
      <c r="L142" s="103">
        <v>1</v>
      </c>
      <c r="M142" s="103">
        <v>1.0329999999999999</v>
      </c>
      <c r="N142" s="103">
        <v>0.98399999999999999</v>
      </c>
      <c r="O142" s="103">
        <v>0.98099999999999998</v>
      </c>
      <c r="P142" s="103">
        <v>0.94799999999999995</v>
      </c>
      <c r="Q142" s="103">
        <v>0.92800000000000005</v>
      </c>
      <c r="R142" s="103">
        <v>0.95799999999999996</v>
      </c>
      <c r="S142" s="103">
        <v>0.95799999999999996</v>
      </c>
      <c r="T142" s="103">
        <v>0.97499999999999998</v>
      </c>
      <c r="U142" s="103">
        <v>0.99099999999999999</v>
      </c>
      <c r="V142" s="103">
        <v>0.99199999999999999</v>
      </c>
      <c r="W142" s="103">
        <v>0.98299999999999998</v>
      </c>
      <c r="X142" s="103">
        <v>0.99299999999999999</v>
      </c>
      <c r="Y142" s="103">
        <v>1.0049999999999999</v>
      </c>
      <c r="Z142" s="103">
        <v>1</v>
      </c>
      <c r="AA142" s="103">
        <v>1</v>
      </c>
      <c r="AB142" s="103">
        <v>1.0149999999999999</v>
      </c>
      <c r="AC142" s="103">
        <v>1.008</v>
      </c>
      <c r="AD142" s="103">
        <v>1</v>
      </c>
      <c r="AE142" s="103">
        <v>1.1539999999999999</v>
      </c>
      <c r="AF142" s="103">
        <v>1.0009999999999999</v>
      </c>
      <c r="AG142" s="103">
        <v>0.97699999999999998</v>
      </c>
      <c r="AH142" s="103">
        <v>0.97799999999999998</v>
      </c>
      <c r="AI142" s="103">
        <v>0.98399999999999999</v>
      </c>
    </row>
    <row r="143" spans="1:35" x14ac:dyDescent="0.25">
      <c r="A143" s="170" t="s">
        <v>34</v>
      </c>
      <c r="B143" s="103">
        <v>1.056</v>
      </c>
      <c r="C143" s="103">
        <v>1</v>
      </c>
      <c r="D143" s="103">
        <v>1.1759999999999999</v>
      </c>
      <c r="E143" s="103">
        <v>1.274</v>
      </c>
      <c r="F143" s="103">
        <v>1.0740000000000001</v>
      </c>
      <c r="G143" s="103">
        <v>1.024</v>
      </c>
      <c r="H143" s="103">
        <v>0.97499999999999998</v>
      </c>
      <c r="I143" s="103">
        <v>0.99199999999999999</v>
      </c>
      <c r="J143" s="103">
        <v>0.95099999999999996</v>
      </c>
      <c r="K143" s="103">
        <v>1.0069999999999999</v>
      </c>
      <c r="L143" s="103">
        <v>0.98299999999999998</v>
      </c>
      <c r="M143" s="103">
        <v>1.008</v>
      </c>
      <c r="N143" s="103">
        <v>0.94299999999999995</v>
      </c>
      <c r="O143" s="103">
        <v>0.98399999999999999</v>
      </c>
      <c r="P143" s="103">
        <v>0.96599999999999997</v>
      </c>
      <c r="Q143" s="103">
        <v>1</v>
      </c>
      <c r="R143" s="103">
        <v>1</v>
      </c>
      <c r="S143" s="103">
        <v>1</v>
      </c>
      <c r="T143" s="103">
        <v>1.0329999999999999</v>
      </c>
      <c r="U143" s="103">
        <v>1.0309999999999999</v>
      </c>
      <c r="V143" s="103">
        <v>0.999</v>
      </c>
      <c r="W143" s="103">
        <v>1.0329999999999999</v>
      </c>
      <c r="X143" s="103">
        <v>1.016</v>
      </c>
      <c r="Y143" s="103">
        <v>1.1020000000000001</v>
      </c>
      <c r="Z143" s="103">
        <v>1.0389999999999999</v>
      </c>
      <c r="AA143" s="103">
        <v>1.149</v>
      </c>
      <c r="AB143" s="103">
        <v>1.0189999999999999</v>
      </c>
      <c r="AC143" s="103">
        <v>1.1120000000000001</v>
      </c>
      <c r="AD143" s="103">
        <v>1.0169999999999999</v>
      </c>
      <c r="AE143" s="103">
        <v>1.097</v>
      </c>
      <c r="AF143" s="103">
        <v>1.0660000000000001</v>
      </c>
      <c r="AG143" s="103">
        <v>1.0649999999999999</v>
      </c>
      <c r="AH143" s="103">
        <v>1.032</v>
      </c>
      <c r="AI143" s="103">
        <v>1.0329999999999999</v>
      </c>
    </row>
    <row r="144" spans="1:35" x14ac:dyDescent="0.25">
      <c r="A144" s="171" t="s">
        <v>142</v>
      </c>
      <c r="B144" s="104"/>
      <c r="C144" s="104"/>
      <c r="D144" s="104"/>
      <c r="E144" s="104"/>
      <c r="F144" s="104"/>
      <c r="G144" s="104"/>
      <c r="H144" s="104"/>
      <c r="I144" s="104"/>
      <c r="J144" s="104"/>
      <c r="K144" s="104"/>
      <c r="L144" s="104"/>
      <c r="M144" s="104"/>
      <c r="N144" s="104"/>
      <c r="O144" s="104"/>
      <c r="P144" s="104"/>
      <c r="Q144" s="104"/>
      <c r="R144" s="104"/>
      <c r="S144" s="104"/>
      <c r="T144" s="104"/>
      <c r="U144" s="104"/>
      <c r="V144" s="104"/>
      <c r="W144" s="104"/>
      <c r="X144" s="104"/>
      <c r="Y144" s="104"/>
      <c r="Z144" s="104"/>
      <c r="AA144" s="104"/>
      <c r="AB144" s="104"/>
      <c r="AC144" s="104"/>
      <c r="AD144" s="104"/>
      <c r="AE144" s="104"/>
      <c r="AF144" s="104"/>
      <c r="AG144" s="104"/>
      <c r="AH144" s="104"/>
      <c r="AI144" s="104"/>
    </row>
    <row r="145" spans="1:35" x14ac:dyDescent="0.25">
      <c r="A145" s="172" t="s">
        <v>143</v>
      </c>
      <c r="B145" s="104">
        <v>28</v>
      </c>
      <c r="C145" s="104">
        <v>28</v>
      </c>
      <c r="D145" s="104">
        <v>28</v>
      </c>
      <c r="E145" s="104">
        <v>28</v>
      </c>
      <c r="F145" s="104">
        <v>28</v>
      </c>
      <c r="G145" s="104">
        <v>28</v>
      </c>
      <c r="H145" s="104">
        <v>28</v>
      </c>
      <c r="I145" s="104">
        <v>28</v>
      </c>
      <c r="J145" s="104">
        <v>28</v>
      </c>
      <c r="K145" s="104">
        <v>28</v>
      </c>
      <c r="L145" s="104">
        <v>28</v>
      </c>
      <c r="M145" s="104">
        <v>28</v>
      </c>
      <c r="N145" s="104">
        <v>28</v>
      </c>
      <c r="O145" s="104">
        <v>28</v>
      </c>
      <c r="P145" s="104">
        <v>28</v>
      </c>
      <c r="Q145" s="104">
        <v>28</v>
      </c>
      <c r="R145" s="104">
        <v>28</v>
      </c>
      <c r="S145" s="104">
        <v>28</v>
      </c>
      <c r="T145" s="104">
        <v>28</v>
      </c>
      <c r="U145" s="104">
        <v>28</v>
      </c>
      <c r="V145" s="104">
        <v>28</v>
      </c>
      <c r="W145" s="104">
        <v>28</v>
      </c>
      <c r="X145" s="104">
        <v>28</v>
      </c>
      <c r="Y145" s="104">
        <v>28</v>
      </c>
      <c r="Z145" s="104">
        <v>28</v>
      </c>
      <c r="AA145" s="104">
        <v>28</v>
      </c>
      <c r="AB145" s="104">
        <v>28</v>
      </c>
      <c r="AC145" s="104">
        <v>28</v>
      </c>
      <c r="AD145" s="104">
        <v>28</v>
      </c>
      <c r="AE145" s="104">
        <v>28</v>
      </c>
      <c r="AF145" s="104">
        <v>28</v>
      </c>
      <c r="AG145" s="104">
        <v>28</v>
      </c>
      <c r="AH145" s="104">
        <v>28</v>
      </c>
      <c r="AI145" s="104">
        <v>28</v>
      </c>
    </row>
    <row r="147" spans="1:35" x14ac:dyDescent="0.25">
      <c r="A147" s="168" t="s">
        <v>19</v>
      </c>
      <c r="B147" s="169" t="str">
        <f t="shared" ref="B147:G147" si="85">B139</f>
        <v>Nov</v>
      </c>
      <c r="C147" s="169" t="str">
        <f t="shared" si="85"/>
        <v>Jan</v>
      </c>
      <c r="D147" s="169" t="str">
        <f t="shared" si="85"/>
        <v>Feb</v>
      </c>
      <c r="E147" s="169" t="str">
        <f t="shared" si="85"/>
        <v>Mar</v>
      </c>
      <c r="F147" s="169" t="str">
        <f t="shared" si="85"/>
        <v>Apr</v>
      </c>
      <c r="G147" s="169" t="str">
        <f t="shared" si="85"/>
        <v>May</v>
      </c>
      <c r="H147" s="169" t="str">
        <f t="shared" ref="H147:V147" si="86">H139</f>
        <v>June</v>
      </c>
      <c r="I147" s="169" t="str">
        <f t="shared" ref="I147:U147" si="87">I139</f>
        <v>July</v>
      </c>
      <c r="J147" s="169" t="str">
        <f t="shared" si="87"/>
        <v>August</v>
      </c>
      <c r="K147" s="169" t="str">
        <f t="shared" si="87"/>
        <v>September</v>
      </c>
      <c r="L147" s="169" t="str">
        <f t="shared" si="87"/>
        <v>October</v>
      </c>
      <c r="M147" s="169" t="str">
        <f t="shared" si="87"/>
        <v>November</v>
      </c>
      <c r="N147" s="169" t="str">
        <f t="shared" si="87"/>
        <v>December</v>
      </c>
      <c r="O147" s="169" t="str">
        <f t="shared" si="87"/>
        <v>January</v>
      </c>
      <c r="P147" s="169" t="str">
        <f t="shared" si="87"/>
        <v>February</v>
      </c>
      <c r="Q147" s="169" t="str">
        <f t="shared" si="87"/>
        <v>March</v>
      </c>
      <c r="R147" s="169" t="str">
        <f t="shared" si="87"/>
        <v>April</v>
      </c>
      <c r="S147" s="169" t="str">
        <f t="shared" si="87"/>
        <v>May</v>
      </c>
      <c r="T147" s="169" t="str">
        <f t="shared" si="87"/>
        <v>June</v>
      </c>
      <c r="U147" s="169" t="str">
        <f t="shared" si="87"/>
        <v>July</v>
      </c>
      <c r="V147" s="169" t="str">
        <f t="shared" si="86"/>
        <v>August</v>
      </c>
      <c r="W147" s="211">
        <f t="shared" ref="W147:AI147" si="88">W139</f>
        <v>45536</v>
      </c>
      <c r="X147" s="211">
        <f t="shared" ref="X147:AH147" si="89">X139</f>
        <v>45566</v>
      </c>
      <c r="Y147" s="211">
        <f t="shared" si="89"/>
        <v>45597</v>
      </c>
      <c r="Z147" s="211">
        <f t="shared" si="89"/>
        <v>45627</v>
      </c>
      <c r="AA147" s="211">
        <f t="shared" si="89"/>
        <v>45658</v>
      </c>
      <c r="AB147" s="211">
        <f t="shared" si="89"/>
        <v>45689</v>
      </c>
      <c r="AC147" s="211">
        <f t="shared" si="89"/>
        <v>45717</v>
      </c>
      <c r="AD147" s="211">
        <f t="shared" si="89"/>
        <v>45748</v>
      </c>
      <c r="AE147" s="211">
        <f t="shared" si="89"/>
        <v>45778</v>
      </c>
      <c r="AF147" s="211">
        <f t="shared" si="89"/>
        <v>45809</v>
      </c>
      <c r="AG147" s="211">
        <f t="shared" si="89"/>
        <v>45839</v>
      </c>
      <c r="AH147" s="211">
        <f t="shared" si="89"/>
        <v>45870</v>
      </c>
      <c r="AI147" s="211">
        <f t="shared" si="88"/>
        <v>45901</v>
      </c>
    </row>
    <row r="148" spans="1:35" x14ac:dyDescent="0.25">
      <c r="A148" s="170" t="s">
        <v>31</v>
      </c>
      <c r="B148" s="103">
        <v>0.64900000000000002</v>
      </c>
      <c r="C148" s="103">
        <v>0.753</v>
      </c>
      <c r="D148" s="103">
        <v>0.71599999999999997</v>
      </c>
      <c r="E148" s="103">
        <v>0.70499999999999996</v>
      </c>
      <c r="F148" s="103">
        <v>0.72</v>
      </c>
      <c r="G148" s="103">
        <v>0.90500000000000003</v>
      </c>
      <c r="H148" s="103">
        <v>0.79800000000000004</v>
      </c>
      <c r="I148" s="103">
        <v>0.92100000000000004</v>
      </c>
      <c r="J148" s="103">
        <v>0.98899999999999999</v>
      </c>
      <c r="K148" s="103">
        <v>0.878</v>
      </c>
      <c r="L148" s="103">
        <v>0.82499999999999996</v>
      </c>
      <c r="M148" s="103">
        <v>0.76600000000000001</v>
      </c>
      <c r="N148" s="103">
        <v>0.66800000000000004</v>
      </c>
      <c r="O148" s="103">
        <v>0.77800000000000002</v>
      </c>
      <c r="P148" s="103">
        <v>0.84499999999999997</v>
      </c>
      <c r="Q148" s="103">
        <v>0.98699999999999999</v>
      </c>
      <c r="R148" s="103">
        <v>0.82799999999999996</v>
      </c>
      <c r="S148" s="103">
        <v>0.86299999999999999</v>
      </c>
      <c r="T148" s="103">
        <v>0.747</v>
      </c>
      <c r="U148" s="103">
        <v>0.86099999999999999</v>
      </c>
      <c r="V148" s="103">
        <v>0.872</v>
      </c>
      <c r="W148" s="103">
        <v>0.94</v>
      </c>
      <c r="X148" s="103">
        <v>0.97599999999999998</v>
      </c>
      <c r="Y148" s="103">
        <v>0.90900000000000003</v>
      </c>
      <c r="Z148" s="103">
        <v>0.87</v>
      </c>
      <c r="AA148" s="103">
        <v>1.02</v>
      </c>
      <c r="AB148" s="103">
        <v>0.872</v>
      </c>
      <c r="AC148" s="103">
        <v>0.89800000000000002</v>
      </c>
      <c r="AD148" s="103">
        <v>0.91800000000000004</v>
      </c>
      <c r="AE148" s="103">
        <v>0.78900000000000003</v>
      </c>
      <c r="AF148" s="103">
        <v>0.98099999999999998</v>
      </c>
      <c r="AG148" s="103">
        <v>0.92400000000000004</v>
      </c>
      <c r="AH148" s="103">
        <v>0.997</v>
      </c>
      <c r="AI148" s="103">
        <v>0.97899999999999998</v>
      </c>
    </row>
    <row r="149" spans="1:35" x14ac:dyDescent="0.25">
      <c r="A149" s="170" t="s">
        <v>32</v>
      </c>
      <c r="B149" s="103">
        <v>0.61299999999999999</v>
      </c>
      <c r="C149" s="103">
        <v>0.72199999999999998</v>
      </c>
      <c r="D149" s="103">
        <v>0.66400000000000003</v>
      </c>
      <c r="E149" s="103">
        <v>0.58399999999999996</v>
      </c>
      <c r="F149" s="103">
        <v>0.497</v>
      </c>
      <c r="G149" s="103">
        <v>0.84699999999999998</v>
      </c>
      <c r="H149" s="103">
        <v>0.32700000000000001</v>
      </c>
      <c r="I149" s="103">
        <v>0.39</v>
      </c>
      <c r="J149" s="103">
        <v>0.51200000000000001</v>
      </c>
      <c r="K149" s="103">
        <v>0.38400000000000001</v>
      </c>
      <c r="L149" s="103">
        <v>0.47499999999999998</v>
      </c>
      <c r="M149" s="103">
        <v>0.45500000000000002</v>
      </c>
      <c r="N149" s="103">
        <v>0.38200000000000001</v>
      </c>
      <c r="O149" s="103">
        <v>0.503</v>
      </c>
      <c r="P149" s="103">
        <v>0.57699999999999996</v>
      </c>
      <c r="Q149" s="103">
        <v>0.55500000000000005</v>
      </c>
      <c r="R149" s="103">
        <v>0.46800000000000003</v>
      </c>
      <c r="S149" s="103">
        <v>0.56100000000000005</v>
      </c>
      <c r="T149" s="103">
        <v>0.39</v>
      </c>
      <c r="U149" s="103">
        <v>0.40799999999999997</v>
      </c>
      <c r="V149" s="103">
        <v>0.42199999999999999</v>
      </c>
      <c r="W149" s="103">
        <v>0.33300000000000002</v>
      </c>
      <c r="X149" s="103">
        <v>0.4</v>
      </c>
      <c r="Y149" s="103">
        <v>0.503</v>
      </c>
      <c r="Z149" s="103">
        <v>0.247</v>
      </c>
      <c r="AA149" s="103">
        <v>0.497</v>
      </c>
      <c r="AB149" s="103">
        <v>0.46600000000000003</v>
      </c>
      <c r="AC149" s="103">
        <v>0.57399999999999995</v>
      </c>
      <c r="AD149" s="103">
        <v>0.56599999999999995</v>
      </c>
      <c r="AE149" s="103">
        <v>0.41199999999999998</v>
      </c>
      <c r="AF149" s="103">
        <v>0.53700000000000003</v>
      </c>
      <c r="AG149" s="103">
        <v>0.498</v>
      </c>
      <c r="AH149" s="103">
        <v>0.55800000000000005</v>
      </c>
      <c r="AI149" s="103">
        <v>0.25900000000000001</v>
      </c>
    </row>
    <row r="150" spans="1:35" x14ac:dyDescent="0.25">
      <c r="A150" s="170" t="s">
        <v>33</v>
      </c>
      <c r="B150" s="103">
        <v>0.63300000000000001</v>
      </c>
      <c r="C150" s="103">
        <v>0.80500000000000005</v>
      </c>
      <c r="D150" s="103">
        <v>0.78900000000000003</v>
      </c>
      <c r="E150" s="103">
        <v>0.66700000000000004</v>
      </c>
      <c r="F150" s="103">
        <v>0.66700000000000004</v>
      </c>
      <c r="G150" s="103">
        <v>1</v>
      </c>
      <c r="H150" s="103">
        <v>0.90300000000000002</v>
      </c>
      <c r="I150" s="103">
        <v>1</v>
      </c>
      <c r="J150" s="103">
        <v>0.80500000000000005</v>
      </c>
      <c r="K150" s="103">
        <v>1.0009999999999999</v>
      </c>
      <c r="L150" s="103">
        <v>0.95199999999999996</v>
      </c>
      <c r="M150" s="103">
        <v>1</v>
      </c>
      <c r="N150" s="103">
        <v>1.0069999999999999</v>
      </c>
      <c r="O150" s="103">
        <v>1</v>
      </c>
      <c r="P150" s="103">
        <v>0.98399999999999999</v>
      </c>
      <c r="Q150" s="103">
        <v>1.0029999999999999</v>
      </c>
      <c r="R150" s="103">
        <v>1.0009999999999999</v>
      </c>
      <c r="S150" s="103">
        <v>1</v>
      </c>
      <c r="T150" s="103">
        <v>0.999</v>
      </c>
      <c r="U150" s="103">
        <v>1.0009999999999999</v>
      </c>
      <c r="V150" s="103">
        <v>0.98499999999999999</v>
      </c>
      <c r="W150" s="103">
        <v>0.93400000000000005</v>
      </c>
      <c r="X150" s="103">
        <v>1.0880000000000001</v>
      </c>
      <c r="Y150" s="103">
        <v>1.0049999999999999</v>
      </c>
      <c r="Z150" s="103">
        <v>0.69099999999999995</v>
      </c>
      <c r="AA150" s="103">
        <v>0.97</v>
      </c>
      <c r="AB150" s="103">
        <v>1.004</v>
      </c>
      <c r="AC150" s="103">
        <v>1.0029999999999999</v>
      </c>
      <c r="AD150" s="103">
        <v>1.004</v>
      </c>
      <c r="AE150" s="103">
        <v>0.96899999999999997</v>
      </c>
      <c r="AF150" s="103">
        <v>0.93500000000000005</v>
      </c>
      <c r="AG150" s="103">
        <v>0.97099999999999997</v>
      </c>
      <c r="AH150" s="103">
        <v>1.0049999999999999</v>
      </c>
      <c r="AI150" s="103">
        <v>0.97099999999999997</v>
      </c>
    </row>
    <row r="151" spans="1:35" x14ac:dyDescent="0.25">
      <c r="A151" s="170" t="s">
        <v>34</v>
      </c>
      <c r="B151" s="103">
        <v>0.57399999999999995</v>
      </c>
      <c r="C151" s="103">
        <v>0.77600000000000002</v>
      </c>
      <c r="D151" s="103">
        <v>0.71299999999999997</v>
      </c>
      <c r="E151" s="103">
        <v>0.54800000000000004</v>
      </c>
      <c r="F151" s="103">
        <v>0.40699999999999997</v>
      </c>
      <c r="G151" s="103">
        <v>0.91900000000000004</v>
      </c>
      <c r="H151" s="103">
        <v>0.17799999999999999</v>
      </c>
      <c r="I151" s="103">
        <v>0.19500000000000001</v>
      </c>
      <c r="J151" s="103">
        <v>0.33300000000000002</v>
      </c>
      <c r="K151" s="103">
        <v>0.33300000000000002</v>
      </c>
      <c r="L151" s="103">
        <v>0.10299999999999999</v>
      </c>
      <c r="M151" s="103">
        <v>0.40600000000000003</v>
      </c>
      <c r="N151" s="103">
        <v>0.185</v>
      </c>
      <c r="O151" s="103">
        <v>0.51300000000000001</v>
      </c>
      <c r="P151" s="103">
        <v>0.48599999999999999</v>
      </c>
      <c r="Q151" s="103">
        <v>0.39</v>
      </c>
      <c r="R151" s="103">
        <v>0.42099999999999999</v>
      </c>
      <c r="S151" s="103">
        <v>6.7000000000000004E-2</v>
      </c>
      <c r="T151" s="103">
        <v>0.23300000000000001</v>
      </c>
      <c r="U151" s="103">
        <v>0.16400000000000001</v>
      </c>
      <c r="V151" s="103">
        <v>0.05</v>
      </c>
      <c r="W151" s="103">
        <v>0.10199999999999999</v>
      </c>
      <c r="X151" s="103">
        <v>0.36299999999999999</v>
      </c>
      <c r="Y151" s="103">
        <v>0.2</v>
      </c>
      <c r="Z151" s="103">
        <v>3.5999999999999997E-2</v>
      </c>
      <c r="AA151" s="103">
        <v>0.53300000000000003</v>
      </c>
      <c r="AB151" s="103">
        <v>0.5</v>
      </c>
      <c r="AC151" s="103">
        <v>0.35199999999999998</v>
      </c>
      <c r="AD151" s="103">
        <v>0.3</v>
      </c>
      <c r="AE151" s="103">
        <v>0.19400000000000001</v>
      </c>
      <c r="AF151" s="103">
        <v>0</v>
      </c>
      <c r="AG151" s="103">
        <v>6.5000000000000002E-2</v>
      </c>
      <c r="AH151" s="103">
        <v>0</v>
      </c>
      <c r="AI151" s="103">
        <v>3.3000000000000002E-2</v>
      </c>
    </row>
    <row r="152" spans="1:35" x14ac:dyDescent="0.25">
      <c r="A152" s="171" t="s">
        <v>142</v>
      </c>
      <c r="B152" s="104"/>
      <c r="C152" s="104"/>
      <c r="D152" s="104"/>
      <c r="E152" s="104"/>
      <c r="F152" s="104"/>
      <c r="G152" s="104"/>
      <c r="H152" s="104"/>
      <c r="I152" s="104"/>
      <c r="J152" s="104"/>
      <c r="K152" s="104"/>
      <c r="L152" s="104"/>
      <c r="M152" s="104"/>
      <c r="N152" s="104"/>
      <c r="O152" s="104"/>
      <c r="P152" s="104"/>
      <c r="Q152" s="104"/>
      <c r="R152" s="104"/>
      <c r="S152" s="104"/>
      <c r="T152" s="104"/>
      <c r="U152" s="104"/>
      <c r="V152" s="104"/>
      <c r="W152" s="104"/>
      <c r="X152" s="104"/>
      <c r="Y152" s="104"/>
      <c r="Z152" s="104"/>
      <c r="AA152" s="104"/>
      <c r="AB152" s="104"/>
      <c r="AC152" s="104"/>
      <c r="AD152" s="104"/>
      <c r="AE152" s="104"/>
      <c r="AF152" s="104"/>
      <c r="AG152" s="104"/>
      <c r="AH152" s="104"/>
      <c r="AI152" s="104"/>
    </row>
    <row r="153" spans="1:35" x14ac:dyDescent="0.25">
      <c r="A153" s="172" t="s">
        <v>143</v>
      </c>
      <c r="B153" s="104">
        <v>20</v>
      </c>
      <c r="C153" s="104">
        <v>20</v>
      </c>
      <c r="D153" s="104">
        <v>20</v>
      </c>
      <c r="E153" s="104">
        <v>20</v>
      </c>
      <c r="F153" s="104">
        <v>20</v>
      </c>
      <c r="G153" s="104">
        <v>12</v>
      </c>
      <c r="H153" s="104">
        <v>12</v>
      </c>
      <c r="I153" s="104">
        <v>12</v>
      </c>
      <c r="J153" s="104">
        <v>12</v>
      </c>
      <c r="K153" s="104">
        <v>12</v>
      </c>
      <c r="L153" s="104">
        <v>12</v>
      </c>
      <c r="M153" s="104">
        <v>12</v>
      </c>
      <c r="N153" s="104">
        <v>12</v>
      </c>
      <c r="O153" s="104">
        <v>12</v>
      </c>
      <c r="P153" s="104">
        <v>12</v>
      </c>
      <c r="Q153" s="104">
        <v>12</v>
      </c>
      <c r="R153" s="104">
        <v>12</v>
      </c>
      <c r="S153" s="104">
        <v>12</v>
      </c>
      <c r="T153" s="104">
        <v>12</v>
      </c>
      <c r="U153" s="104">
        <v>12</v>
      </c>
      <c r="V153" s="104">
        <v>12</v>
      </c>
      <c r="W153" s="104">
        <v>12</v>
      </c>
      <c r="X153" s="104">
        <v>12</v>
      </c>
      <c r="Y153" s="104">
        <v>12</v>
      </c>
      <c r="Z153" s="104">
        <v>12</v>
      </c>
      <c r="AA153" s="104">
        <v>12</v>
      </c>
      <c r="AB153" s="104">
        <v>12</v>
      </c>
      <c r="AC153" s="104">
        <v>12</v>
      </c>
      <c r="AD153" s="104">
        <v>12</v>
      </c>
      <c r="AE153" s="104">
        <v>12</v>
      </c>
      <c r="AF153" s="104">
        <v>12</v>
      </c>
      <c r="AG153" s="104">
        <v>12</v>
      </c>
      <c r="AH153" s="104">
        <v>12</v>
      </c>
      <c r="AI153" s="104">
        <v>12</v>
      </c>
    </row>
    <row r="155" spans="1:35" x14ac:dyDescent="0.25">
      <c r="A155" s="168" t="s">
        <v>45</v>
      </c>
      <c r="B155" s="169" t="str">
        <f t="shared" ref="B155:G155" si="90">B147</f>
        <v>Nov</v>
      </c>
      <c r="C155" s="169" t="str">
        <f t="shared" si="90"/>
        <v>Jan</v>
      </c>
      <c r="D155" s="169" t="str">
        <f t="shared" si="90"/>
        <v>Feb</v>
      </c>
      <c r="E155" s="169" t="str">
        <f t="shared" si="90"/>
        <v>Mar</v>
      </c>
      <c r="F155" s="169" t="str">
        <f t="shared" si="90"/>
        <v>Apr</v>
      </c>
      <c r="G155" s="169" t="str">
        <f t="shared" si="90"/>
        <v>May</v>
      </c>
      <c r="H155" s="169" t="str">
        <f t="shared" ref="H155:V155" si="91">H147</f>
        <v>June</v>
      </c>
      <c r="I155" s="169" t="str">
        <f t="shared" ref="I155:U155" si="92">I147</f>
        <v>July</v>
      </c>
      <c r="J155" s="169" t="str">
        <f t="shared" si="92"/>
        <v>August</v>
      </c>
      <c r="K155" s="169" t="str">
        <f t="shared" si="92"/>
        <v>September</v>
      </c>
      <c r="L155" s="169" t="str">
        <f t="shared" si="92"/>
        <v>October</v>
      </c>
      <c r="M155" s="169" t="str">
        <f t="shared" si="92"/>
        <v>November</v>
      </c>
      <c r="N155" s="169" t="str">
        <f t="shared" si="92"/>
        <v>December</v>
      </c>
      <c r="O155" s="169" t="str">
        <f t="shared" si="92"/>
        <v>January</v>
      </c>
      <c r="P155" s="169" t="str">
        <f t="shared" si="92"/>
        <v>February</v>
      </c>
      <c r="Q155" s="169" t="str">
        <f t="shared" si="92"/>
        <v>March</v>
      </c>
      <c r="R155" s="169" t="str">
        <f t="shared" si="92"/>
        <v>April</v>
      </c>
      <c r="S155" s="169" t="str">
        <f t="shared" si="92"/>
        <v>May</v>
      </c>
      <c r="T155" s="169" t="str">
        <f t="shared" si="92"/>
        <v>June</v>
      </c>
      <c r="U155" s="169" t="str">
        <f t="shared" si="92"/>
        <v>July</v>
      </c>
      <c r="V155" s="169" t="str">
        <f t="shared" si="91"/>
        <v>August</v>
      </c>
      <c r="W155" s="211">
        <f t="shared" ref="W155:AI155" si="93">W147</f>
        <v>45536</v>
      </c>
      <c r="X155" s="211">
        <f t="shared" ref="X155:AH155" si="94">X147</f>
        <v>45566</v>
      </c>
      <c r="Y155" s="211">
        <f t="shared" si="94"/>
        <v>45597</v>
      </c>
      <c r="Z155" s="211">
        <f t="shared" si="94"/>
        <v>45627</v>
      </c>
      <c r="AA155" s="211">
        <f t="shared" si="94"/>
        <v>45658</v>
      </c>
      <c r="AB155" s="211">
        <f t="shared" si="94"/>
        <v>45689</v>
      </c>
      <c r="AC155" s="211">
        <f t="shared" si="94"/>
        <v>45717</v>
      </c>
      <c r="AD155" s="211">
        <f t="shared" si="94"/>
        <v>45748</v>
      </c>
      <c r="AE155" s="211">
        <f t="shared" si="94"/>
        <v>45778</v>
      </c>
      <c r="AF155" s="211">
        <f t="shared" si="94"/>
        <v>45809</v>
      </c>
      <c r="AG155" s="211">
        <f t="shared" si="94"/>
        <v>45839</v>
      </c>
      <c r="AH155" s="211">
        <f t="shared" si="94"/>
        <v>45870</v>
      </c>
      <c r="AI155" s="211">
        <f t="shared" si="93"/>
        <v>45901</v>
      </c>
    </row>
    <row r="156" spans="1:35" x14ac:dyDescent="0.25">
      <c r="A156" s="170" t="s">
        <v>31</v>
      </c>
      <c r="B156" s="103">
        <v>0.64600000000000002</v>
      </c>
      <c r="C156" s="103">
        <v>0.64200000000000002</v>
      </c>
      <c r="D156" s="103">
        <v>0.60799999999999998</v>
      </c>
      <c r="E156" s="103">
        <v>0.58599999999999997</v>
      </c>
      <c r="F156" s="103">
        <v>0.624</v>
      </c>
      <c r="G156" s="103">
        <v>0.64900000000000002</v>
      </c>
      <c r="H156" s="103">
        <v>0.56499999999999995</v>
      </c>
      <c r="I156" s="103">
        <v>0.502</v>
      </c>
      <c r="J156" s="103">
        <v>0.61399999999999999</v>
      </c>
      <c r="K156" s="103">
        <v>0.58599999999999997</v>
      </c>
      <c r="L156" s="103">
        <v>0.56699999999999995</v>
      </c>
      <c r="M156" s="103">
        <v>0.71099999999999997</v>
      </c>
      <c r="N156" s="103">
        <v>0.84899999999999998</v>
      </c>
      <c r="O156" s="103">
        <v>0.90600000000000003</v>
      </c>
      <c r="P156" s="103">
        <v>0.65500000000000003</v>
      </c>
      <c r="Q156" s="103">
        <v>0.90600000000000003</v>
      </c>
      <c r="R156" s="103">
        <v>0.97499999999999998</v>
      </c>
      <c r="S156" s="103">
        <v>1.0029999999999999</v>
      </c>
      <c r="T156" s="103">
        <v>1.095</v>
      </c>
      <c r="U156" s="103">
        <v>1.0409999999999999</v>
      </c>
      <c r="V156" s="103">
        <v>1.171</v>
      </c>
      <c r="W156" s="103">
        <v>1.0760000000000001</v>
      </c>
      <c r="X156" s="103">
        <v>1.139</v>
      </c>
      <c r="Y156" s="103">
        <v>1.161</v>
      </c>
      <c r="Z156" s="103">
        <v>1.1160000000000001</v>
      </c>
      <c r="AA156" s="103">
        <v>1.325</v>
      </c>
      <c r="AB156" s="103">
        <v>1.2230000000000001</v>
      </c>
      <c r="AC156" s="103">
        <v>1.0980000000000001</v>
      </c>
      <c r="AD156" s="103">
        <v>1.127</v>
      </c>
      <c r="AE156" s="103">
        <v>1.103</v>
      </c>
      <c r="AF156" s="103">
        <v>1.0109999999999999</v>
      </c>
      <c r="AG156" s="103">
        <v>0.996</v>
      </c>
      <c r="AH156" s="103">
        <v>0.97899999999999998</v>
      </c>
      <c r="AI156" s="103">
        <v>0.96499999999999997</v>
      </c>
    </row>
    <row r="157" spans="1:35" x14ac:dyDescent="0.25">
      <c r="A157" s="170" t="s">
        <v>32</v>
      </c>
      <c r="B157" s="103">
        <v>0.84099999999999997</v>
      </c>
      <c r="C157" s="103">
        <v>0.86799999999999999</v>
      </c>
      <c r="D157" s="103">
        <v>0.88700000000000001</v>
      </c>
      <c r="E157" s="103">
        <v>0.91200000000000003</v>
      </c>
      <c r="F157" s="103">
        <v>0.89500000000000002</v>
      </c>
      <c r="G157" s="103">
        <v>0.68700000000000006</v>
      </c>
      <c r="H157" s="103">
        <v>0.77800000000000002</v>
      </c>
      <c r="I157" s="103">
        <v>0.78400000000000003</v>
      </c>
      <c r="J157" s="103">
        <v>0.71</v>
      </c>
      <c r="K157" s="103">
        <v>0.83699999999999997</v>
      </c>
      <c r="L157" s="103">
        <v>0.9</v>
      </c>
      <c r="M157" s="103">
        <v>0.94</v>
      </c>
      <c r="N157" s="103">
        <v>0.83599999999999997</v>
      </c>
      <c r="O157" s="103">
        <v>0.875</v>
      </c>
      <c r="P157" s="103">
        <v>0.83099999999999996</v>
      </c>
      <c r="Q157" s="103">
        <v>0.93700000000000006</v>
      </c>
      <c r="R157" s="103">
        <v>0.86499999999999999</v>
      </c>
      <c r="S157" s="103">
        <v>1.081</v>
      </c>
      <c r="T157" s="103">
        <v>0.88300000000000001</v>
      </c>
      <c r="U157" s="103">
        <v>0.85599999999999998</v>
      </c>
      <c r="V157" s="103">
        <v>0.79900000000000004</v>
      </c>
      <c r="W157" s="103">
        <v>0.80100000000000005</v>
      </c>
      <c r="X157" s="103">
        <v>0.92600000000000005</v>
      </c>
      <c r="Y157" s="103">
        <v>0.66200000000000003</v>
      </c>
      <c r="Z157" s="103">
        <v>0.73599999999999999</v>
      </c>
      <c r="AA157" s="103">
        <v>0.83399999999999996</v>
      </c>
      <c r="AB157" s="103">
        <v>0.91200000000000003</v>
      </c>
      <c r="AC157" s="103">
        <v>0.97399999999999998</v>
      </c>
      <c r="AD157" s="103">
        <v>0.84599999999999997</v>
      </c>
      <c r="AE157" s="103">
        <v>0.87</v>
      </c>
      <c r="AF157" s="103">
        <v>0.88200000000000001</v>
      </c>
      <c r="AG157" s="103">
        <v>0.78400000000000003</v>
      </c>
      <c r="AH157" s="103">
        <v>0.871</v>
      </c>
      <c r="AI157" s="103">
        <v>0.91900000000000004</v>
      </c>
    </row>
    <row r="158" spans="1:35" x14ac:dyDescent="0.25">
      <c r="A158" s="170" t="s">
        <v>33</v>
      </c>
      <c r="B158" s="103">
        <v>0.80800000000000005</v>
      </c>
      <c r="C158" s="103">
        <v>0.83399999999999996</v>
      </c>
      <c r="D158" s="103">
        <v>0.76600000000000001</v>
      </c>
      <c r="E158" s="103">
        <v>0.78900000000000003</v>
      </c>
      <c r="F158" s="103">
        <v>0.873</v>
      </c>
      <c r="G158" s="103">
        <v>0.85199999999999998</v>
      </c>
      <c r="H158" s="103">
        <v>0.84799999999999998</v>
      </c>
      <c r="I158" s="103">
        <v>0.85199999999999998</v>
      </c>
      <c r="J158" s="103">
        <v>1.028</v>
      </c>
      <c r="K158" s="103">
        <v>0.89600000000000002</v>
      </c>
      <c r="L158" s="103">
        <v>0.92800000000000005</v>
      </c>
      <c r="M158" s="103">
        <v>1.014</v>
      </c>
      <c r="N158" s="103">
        <v>0.96199999999999997</v>
      </c>
      <c r="O158" s="103">
        <v>0.95099999999999996</v>
      </c>
      <c r="P158" s="103">
        <v>0.97399999999999998</v>
      </c>
      <c r="Q158" s="103">
        <v>0.96599999999999997</v>
      </c>
      <c r="R158" s="103">
        <v>0.98699999999999999</v>
      </c>
      <c r="S158" s="103">
        <v>0.98699999999999999</v>
      </c>
      <c r="T158" s="103">
        <v>0.98499999999999999</v>
      </c>
      <c r="U158" s="103">
        <v>0.98099999999999998</v>
      </c>
      <c r="V158" s="103">
        <v>1.004</v>
      </c>
      <c r="W158" s="103">
        <v>1.008</v>
      </c>
      <c r="X158" s="103">
        <v>0.99399999999999999</v>
      </c>
      <c r="Y158" s="103">
        <v>1.028</v>
      </c>
      <c r="Z158" s="103">
        <v>1.0209999999999999</v>
      </c>
      <c r="AA158" s="103">
        <v>1.1679999999999999</v>
      </c>
      <c r="AB158" s="103">
        <v>1.1879999999999999</v>
      </c>
      <c r="AC158" s="103">
        <v>1.161</v>
      </c>
      <c r="AD158" s="103">
        <v>1.244</v>
      </c>
      <c r="AE158" s="103">
        <v>1.1379999999999999</v>
      </c>
      <c r="AF158" s="103">
        <v>0.79300000000000004</v>
      </c>
      <c r="AG158" s="103">
        <v>1.0209999999999999</v>
      </c>
      <c r="AH158" s="103">
        <v>0.98799999999999999</v>
      </c>
      <c r="AI158" s="103">
        <v>1.0149999999999999</v>
      </c>
    </row>
    <row r="159" spans="1:35" x14ac:dyDescent="0.25">
      <c r="A159" s="170" t="s">
        <v>34</v>
      </c>
      <c r="B159" s="103">
        <v>0.85199999999999998</v>
      </c>
      <c r="C159" s="103">
        <v>0.84599999999999997</v>
      </c>
      <c r="D159" s="103">
        <v>0.82699999999999996</v>
      </c>
      <c r="E159" s="103">
        <v>0.95199999999999996</v>
      </c>
      <c r="F159" s="103">
        <v>0.91700000000000004</v>
      </c>
      <c r="G159" s="103">
        <v>0.89100000000000001</v>
      </c>
      <c r="H159" s="103">
        <v>0.9</v>
      </c>
      <c r="I159" s="103">
        <v>0.89500000000000002</v>
      </c>
      <c r="J159" s="103">
        <v>0.86299999999999999</v>
      </c>
      <c r="K159" s="103">
        <v>0.85399999999999998</v>
      </c>
      <c r="L159" s="103">
        <v>0.89</v>
      </c>
      <c r="M159" s="103">
        <v>0.96199999999999997</v>
      </c>
      <c r="N159" s="103">
        <v>0.88700000000000001</v>
      </c>
      <c r="O159" s="103">
        <v>0.94</v>
      </c>
      <c r="P159" s="103">
        <v>0.88800000000000001</v>
      </c>
      <c r="Q159" s="103">
        <v>0.95899999999999996</v>
      </c>
      <c r="R159" s="103">
        <v>1.0329999999999999</v>
      </c>
      <c r="S159" s="103">
        <v>0.97399999999999998</v>
      </c>
      <c r="T159" s="103">
        <v>1.0209999999999999</v>
      </c>
      <c r="U159" s="103">
        <v>1.0109999999999999</v>
      </c>
      <c r="V159" s="103">
        <v>0.98899999999999999</v>
      </c>
      <c r="W159" s="103">
        <v>1.1399999999999999</v>
      </c>
      <c r="X159" s="103">
        <v>1.0580000000000001</v>
      </c>
      <c r="Y159" s="103">
        <v>0.99</v>
      </c>
      <c r="Z159" s="103">
        <v>0.92500000000000004</v>
      </c>
      <c r="AA159" s="103">
        <v>0.93600000000000005</v>
      </c>
      <c r="AB159" s="103">
        <v>1.0489999999999999</v>
      </c>
      <c r="AC159" s="103">
        <v>1.0229999999999999</v>
      </c>
      <c r="AD159" s="103">
        <v>1.0109999999999999</v>
      </c>
      <c r="AE159" s="103">
        <v>1.0880000000000001</v>
      </c>
      <c r="AF159" s="103">
        <v>0.97799999999999998</v>
      </c>
      <c r="AG159" s="103">
        <v>0.95799999999999996</v>
      </c>
      <c r="AH159" s="103">
        <v>0.95699999999999996</v>
      </c>
      <c r="AI159" s="103">
        <v>0.96699999999999997</v>
      </c>
    </row>
    <row r="160" spans="1:35" x14ac:dyDescent="0.25">
      <c r="A160" s="171" t="s">
        <v>142</v>
      </c>
      <c r="B160" s="104"/>
      <c r="C160" s="104"/>
      <c r="D160" s="104"/>
      <c r="E160" s="104"/>
      <c r="F160" s="104"/>
      <c r="G160" s="104"/>
      <c r="H160" s="104"/>
      <c r="I160" s="104"/>
      <c r="J160" s="104"/>
      <c r="K160" s="104"/>
      <c r="L160" s="104"/>
      <c r="M160" s="104"/>
      <c r="N160" s="104"/>
      <c r="O160" s="104"/>
      <c r="P160" s="104"/>
      <c r="Q160" s="104"/>
      <c r="R160" s="104"/>
      <c r="S160" s="104"/>
      <c r="T160" s="104"/>
      <c r="U160" s="104"/>
      <c r="V160" s="104"/>
      <c r="W160" s="104"/>
      <c r="X160" s="104"/>
      <c r="Y160" s="104"/>
      <c r="Z160" s="104"/>
      <c r="AA160" s="104"/>
      <c r="AB160" s="104"/>
      <c r="AC160" s="104"/>
      <c r="AD160" s="104"/>
      <c r="AE160" s="104"/>
      <c r="AF160" s="104"/>
      <c r="AG160" s="104"/>
      <c r="AH160" s="104"/>
      <c r="AI160" s="104"/>
    </row>
    <row r="161" spans="1:35" x14ac:dyDescent="0.25">
      <c r="A161" s="172" t="s">
        <v>143</v>
      </c>
      <c r="B161" s="104">
        <v>30</v>
      </c>
      <c r="C161" s="104">
        <v>30</v>
      </c>
      <c r="D161" s="104">
        <v>30</v>
      </c>
      <c r="E161" s="104">
        <v>30</v>
      </c>
      <c r="F161" s="104">
        <v>30</v>
      </c>
      <c r="G161" s="104">
        <v>30</v>
      </c>
      <c r="H161" s="104">
        <v>30</v>
      </c>
      <c r="I161" s="104">
        <v>30</v>
      </c>
      <c r="J161" s="104">
        <v>30</v>
      </c>
      <c r="K161" s="104">
        <v>30</v>
      </c>
      <c r="L161" s="104">
        <v>30</v>
      </c>
      <c r="M161" s="104">
        <v>30</v>
      </c>
      <c r="N161" s="104">
        <v>30</v>
      </c>
      <c r="O161" s="104">
        <v>30</v>
      </c>
      <c r="P161" s="104">
        <v>30</v>
      </c>
      <c r="Q161" s="104">
        <v>30</v>
      </c>
      <c r="R161" s="104">
        <v>30</v>
      </c>
      <c r="S161" s="104">
        <v>30</v>
      </c>
      <c r="T161" s="104">
        <v>30</v>
      </c>
      <c r="U161" s="104">
        <v>30</v>
      </c>
      <c r="V161" s="104">
        <v>30</v>
      </c>
      <c r="W161" s="104">
        <v>30</v>
      </c>
      <c r="X161" s="104">
        <v>30</v>
      </c>
      <c r="Y161" s="104">
        <v>30</v>
      </c>
      <c r="Z161" s="104">
        <v>30</v>
      </c>
      <c r="AA161" s="104">
        <v>30</v>
      </c>
      <c r="AB161" s="104">
        <v>30</v>
      </c>
      <c r="AC161" s="104">
        <v>30</v>
      </c>
      <c r="AD161" s="104">
        <v>30</v>
      </c>
      <c r="AE161" s="104">
        <v>30</v>
      </c>
      <c r="AF161" s="104">
        <v>30</v>
      </c>
      <c r="AG161" s="104">
        <v>30</v>
      </c>
      <c r="AH161" s="104">
        <v>30</v>
      </c>
      <c r="AI161" s="104">
        <v>30</v>
      </c>
    </row>
    <row r="163" spans="1:35" x14ac:dyDescent="0.25">
      <c r="A163" s="168" t="s">
        <v>21</v>
      </c>
      <c r="B163" s="169" t="str">
        <f t="shared" ref="B163:G163" si="95">B155</f>
        <v>Nov</v>
      </c>
      <c r="C163" s="169" t="str">
        <f t="shared" si="95"/>
        <v>Jan</v>
      </c>
      <c r="D163" s="169" t="str">
        <f t="shared" si="95"/>
        <v>Feb</v>
      </c>
      <c r="E163" s="169" t="str">
        <f t="shared" si="95"/>
        <v>Mar</v>
      </c>
      <c r="F163" s="169" t="str">
        <f t="shared" si="95"/>
        <v>Apr</v>
      </c>
      <c r="G163" s="169" t="str">
        <f t="shared" si="95"/>
        <v>May</v>
      </c>
      <c r="H163" s="169" t="str">
        <f t="shared" ref="H163:V163" si="96">H155</f>
        <v>June</v>
      </c>
      <c r="I163" s="169" t="str">
        <f t="shared" ref="I163:U163" si="97">I155</f>
        <v>July</v>
      </c>
      <c r="J163" s="169" t="str">
        <f t="shared" si="97"/>
        <v>August</v>
      </c>
      <c r="K163" s="169" t="str">
        <f t="shared" si="97"/>
        <v>September</v>
      </c>
      <c r="L163" s="169" t="str">
        <f t="shared" si="97"/>
        <v>October</v>
      </c>
      <c r="M163" s="169" t="str">
        <f t="shared" si="97"/>
        <v>November</v>
      </c>
      <c r="N163" s="169" t="str">
        <f t="shared" si="97"/>
        <v>December</v>
      </c>
      <c r="O163" s="169" t="str">
        <f t="shared" si="97"/>
        <v>January</v>
      </c>
      <c r="P163" s="169" t="str">
        <f t="shared" si="97"/>
        <v>February</v>
      </c>
      <c r="Q163" s="169" t="str">
        <f t="shared" si="97"/>
        <v>March</v>
      </c>
      <c r="R163" s="169" t="str">
        <f t="shared" si="97"/>
        <v>April</v>
      </c>
      <c r="S163" s="169" t="str">
        <f t="shared" si="97"/>
        <v>May</v>
      </c>
      <c r="T163" s="169" t="str">
        <f t="shared" si="97"/>
        <v>June</v>
      </c>
      <c r="U163" s="169" t="str">
        <f t="shared" si="97"/>
        <v>July</v>
      </c>
      <c r="V163" s="169" t="str">
        <f t="shared" si="96"/>
        <v>August</v>
      </c>
      <c r="W163" s="211">
        <f t="shared" ref="W163:AI163" si="98">W155</f>
        <v>45536</v>
      </c>
      <c r="X163" s="211">
        <f t="shared" ref="X163:AH163" si="99">X155</f>
        <v>45566</v>
      </c>
      <c r="Y163" s="211">
        <f t="shared" si="99"/>
        <v>45597</v>
      </c>
      <c r="Z163" s="211">
        <f t="shared" si="99"/>
        <v>45627</v>
      </c>
      <c r="AA163" s="211">
        <f t="shared" si="99"/>
        <v>45658</v>
      </c>
      <c r="AB163" s="211">
        <f t="shared" si="99"/>
        <v>45689</v>
      </c>
      <c r="AC163" s="211">
        <f t="shared" si="99"/>
        <v>45717</v>
      </c>
      <c r="AD163" s="211">
        <f t="shared" si="99"/>
        <v>45748</v>
      </c>
      <c r="AE163" s="211">
        <f t="shared" si="99"/>
        <v>45778</v>
      </c>
      <c r="AF163" s="211">
        <f t="shared" si="99"/>
        <v>45809</v>
      </c>
      <c r="AG163" s="211">
        <f t="shared" si="99"/>
        <v>45839</v>
      </c>
      <c r="AH163" s="211">
        <f t="shared" si="99"/>
        <v>45870</v>
      </c>
      <c r="AI163" s="211">
        <f t="shared" si="98"/>
        <v>45901</v>
      </c>
    </row>
    <row r="164" spans="1:35" x14ac:dyDescent="0.25">
      <c r="A164" s="170" t="s">
        <v>31</v>
      </c>
      <c r="B164" s="103">
        <v>0.78400000000000003</v>
      </c>
      <c r="C164" s="103">
        <v>0.73</v>
      </c>
      <c r="D164" s="103">
        <v>0.79700000000000004</v>
      </c>
      <c r="E164" s="103">
        <v>0.94599999999999995</v>
      </c>
      <c r="F164" s="103">
        <v>0.81100000000000005</v>
      </c>
      <c r="G164" s="103">
        <v>0.88400000000000001</v>
      </c>
      <c r="H164" s="103">
        <v>0.86199999999999999</v>
      </c>
      <c r="I164" s="103">
        <v>0.85099999999999998</v>
      </c>
      <c r="J164" s="103">
        <v>0.92200000000000004</v>
      </c>
      <c r="K164" s="103">
        <v>0.874</v>
      </c>
      <c r="L164" s="103">
        <v>0.84299999999999997</v>
      </c>
      <c r="M164" s="103">
        <v>0.91100000000000003</v>
      </c>
      <c r="N164" s="103">
        <v>0.92500000000000004</v>
      </c>
      <c r="O164" s="103">
        <v>0.90500000000000003</v>
      </c>
      <c r="P164" s="103">
        <v>0.85</v>
      </c>
      <c r="Q164" s="103">
        <v>0.87</v>
      </c>
      <c r="R164" s="103">
        <v>0.90600000000000003</v>
      </c>
      <c r="S164" s="103">
        <v>0.92100000000000004</v>
      </c>
      <c r="T164" s="103">
        <v>0.99299999999999999</v>
      </c>
      <c r="U164" s="103">
        <v>0.82399999999999995</v>
      </c>
      <c r="V164" s="103">
        <v>0.82199999999999995</v>
      </c>
      <c r="W164" s="103">
        <v>0.82499999999999996</v>
      </c>
      <c r="X164" s="103">
        <v>0.83799999999999997</v>
      </c>
      <c r="Y164" s="103">
        <v>0.85699999999999998</v>
      </c>
      <c r="Z164" s="103">
        <v>0.91300000000000003</v>
      </c>
      <c r="AA164" s="103">
        <v>0.82899999999999996</v>
      </c>
      <c r="AB164" s="103">
        <v>0.82799999999999996</v>
      </c>
      <c r="AC164" s="103">
        <v>0.876</v>
      </c>
      <c r="AD164" s="103">
        <v>0.871</v>
      </c>
      <c r="AE164" s="103">
        <v>0.83499999999999996</v>
      </c>
      <c r="AF164" s="103">
        <v>0.84</v>
      </c>
      <c r="AG164" s="103">
        <v>0.84499999999999997</v>
      </c>
      <c r="AH164" s="103">
        <v>0.81899999999999995</v>
      </c>
      <c r="AI164" s="103">
        <v>0.78500000000000003</v>
      </c>
    </row>
    <row r="165" spans="1:35" x14ac:dyDescent="0.25">
      <c r="A165" s="170" t="s">
        <v>32</v>
      </c>
      <c r="B165" s="103">
        <v>0.61</v>
      </c>
      <c r="C165" s="103">
        <v>0.63500000000000001</v>
      </c>
      <c r="D165" s="103">
        <v>0.59699999999999998</v>
      </c>
      <c r="E165" s="103">
        <v>0.65800000000000003</v>
      </c>
      <c r="F165" s="103">
        <v>0.65400000000000003</v>
      </c>
      <c r="G165" s="103">
        <v>0.63500000000000001</v>
      </c>
      <c r="H165" s="103">
        <v>0.63600000000000001</v>
      </c>
      <c r="I165" s="103">
        <v>0.66700000000000004</v>
      </c>
      <c r="J165" s="103">
        <v>0.60499999999999998</v>
      </c>
      <c r="K165" s="103">
        <v>0.63300000000000001</v>
      </c>
      <c r="L165" s="103">
        <v>0.93</v>
      </c>
      <c r="M165" s="103">
        <v>0.85399999999999998</v>
      </c>
      <c r="N165" s="103">
        <v>0.77700000000000002</v>
      </c>
      <c r="O165" s="103">
        <v>0.98699999999999999</v>
      </c>
      <c r="P165" s="103">
        <v>0.82099999999999995</v>
      </c>
      <c r="Q165" s="103">
        <v>0.85099999999999998</v>
      </c>
      <c r="R165" s="103">
        <v>0.97399999999999998</v>
      </c>
      <c r="S165" s="103">
        <v>0.91100000000000003</v>
      </c>
      <c r="T165" s="103">
        <v>0.80400000000000005</v>
      </c>
      <c r="U165" s="103">
        <v>0.9</v>
      </c>
      <c r="V165" s="103">
        <v>0.81100000000000005</v>
      </c>
      <c r="W165" s="103">
        <v>0.84199999999999997</v>
      </c>
      <c r="X165" s="103">
        <v>0.88300000000000001</v>
      </c>
      <c r="Y165" s="103">
        <v>0.85499999999999998</v>
      </c>
      <c r="Z165" s="103">
        <v>0.91100000000000003</v>
      </c>
      <c r="AA165" s="103">
        <v>0.86199999999999999</v>
      </c>
      <c r="AB165" s="103">
        <v>0.93</v>
      </c>
      <c r="AC165" s="103">
        <v>0.79600000000000004</v>
      </c>
      <c r="AD165" s="103">
        <v>0.73499999999999999</v>
      </c>
      <c r="AE165" s="103">
        <v>0.76400000000000001</v>
      </c>
      <c r="AF165" s="103">
        <v>0.78400000000000003</v>
      </c>
      <c r="AG165" s="103">
        <v>0.83299999999999996</v>
      </c>
      <c r="AH165" s="103">
        <v>0.80400000000000005</v>
      </c>
      <c r="AI165" s="103">
        <v>0.92200000000000004</v>
      </c>
    </row>
    <row r="166" spans="1:35" x14ac:dyDescent="0.25">
      <c r="A166" s="170" t="s">
        <v>33</v>
      </c>
      <c r="B166" s="103">
        <v>0.63600000000000001</v>
      </c>
      <c r="C166" s="103">
        <v>0.73399999999999999</v>
      </c>
      <c r="D166" s="103">
        <v>0.80600000000000005</v>
      </c>
      <c r="E166" s="103">
        <v>0.876</v>
      </c>
      <c r="F166" s="103">
        <v>0.83199999999999996</v>
      </c>
      <c r="G166" s="103">
        <v>0.88</v>
      </c>
      <c r="H166" s="103">
        <v>0.84699999999999998</v>
      </c>
      <c r="I166" s="103">
        <v>0.82699999999999996</v>
      </c>
      <c r="J166" s="103">
        <v>0.89800000000000002</v>
      </c>
      <c r="K166" s="103">
        <v>0.90300000000000002</v>
      </c>
      <c r="L166" s="103">
        <v>0.93600000000000005</v>
      </c>
      <c r="M166" s="103">
        <v>0.91</v>
      </c>
      <c r="N166" s="103">
        <v>1</v>
      </c>
      <c r="O166" s="103">
        <v>0.88800000000000001</v>
      </c>
      <c r="P166" s="103">
        <v>0.877</v>
      </c>
      <c r="Q166" s="103">
        <v>0.89400000000000002</v>
      </c>
      <c r="R166" s="103">
        <v>0.85199999999999998</v>
      </c>
      <c r="S166" s="103">
        <v>0.85699999999999998</v>
      </c>
      <c r="T166" s="103">
        <v>0.90900000000000003</v>
      </c>
      <c r="U166" s="103">
        <v>0.88500000000000001</v>
      </c>
      <c r="V166" s="103">
        <v>0.84899999999999998</v>
      </c>
      <c r="W166" s="103">
        <v>0.879</v>
      </c>
      <c r="X166" s="103">
        <v>0.90700000000000003</v>
      </c>
      <c r="Y166" s="103">
        <v>0.88700000000000001</v>
      </c>
      <c r="Z166" s="103">
        <v>0.91700000000000004</v>
      </c>
      <c r="AA166" s="103">
        <v>0.90400000000000003</v>
      </c>
      <c r="AB166" s="103">
        <v>0.89700000000000002</v>
      </c>
      <c r="AC166" s="103">
        <v>0.78200000000000003</v>
      </c>
      <c r="AD166" s="103">
        <v>0.91900000000000004</v>
      </c>
      <c r="AE166" s="103">
        <v>0.91</v>
      </c>
      <c r="AF166" s="103">
        <v>0.76500000000000001</v>
      </c>
      <c r="AG166" s="103">
        <v>0.88100000000000001</v>
      </c>
      <c r="AH166" s="103">
        <v>0.86199999999999999</v>
      </c>
      <c r="AI166" s="103">
        <v>1</v>
      </c>
    </row>
    <row r="167" spans="1:35" x14ac:dyDescent="0.25">
      <c r="A167" s="170" t="s">
        <v>34</v>
      </c>
      <c r="B167" s="103">
        <v>0.84099999999999997</v>
      </c>
      <c r="C167" s="103">
        <v>0.91300000000000003</v>
      </c>
      <c r="D167" s="103">
        <v>0.83899999999999997</v>
      </c>
      <c r="E167" s="103">
        <v>0.93500000000000005</v>
      </c>
      <c r="F167" s="103">
        <v>0.89400000000000002</v>
      </c>
      <c r="G167" s="103">
        <v>0.876</v>
      </c>
      <c r="H167" s="103">
        <v>0.91700000000000004</v>
      </c>
      <c r="I167" s="103">
        <v>0.83599999999999997</v>
      </c>
      <c r="J167" s="103">
        <v>0.877</v>
      </c>
      <c r="K167" s="103">
        <v>0.84199999999999997</v>
      </c>
      <c r="L167" s="103">
        <v>0.89900000000000002</v>
      </c>
      <c r="M167" s="103">
        <v>1.0629999999999999</v>
      </c>
      <c r="N167" s="103">
        <v>0.96499999999999997</v>
      </c>
      <c r="O167" s="103">
        <v>0.96599999999999997</v>
      </c>
      <c r="P167" s="103">
        <v>0.96499999999999997</v>
      </c>
      <c r="Q167" s="103">
        <v>0.97799999999999998</v>
      </c>
      <c r="R167" s="103">
        <v>1.0069999999999999</v>
      </c>
      <c r="S167" s="103">
        <v>0.873</v>
      </c>
      <c r="T167" s="103">
        <v>0.94299999999999995</v>
      </c>
      <c r="U167" s="103">
        <v>0.89600000000000002</v>
      </c>
      <c r="V167" s="103">
        <v>0.77400000000000002</v>
      </c>
      <c r="W167" s="103">
        <v>1.071</v>
      </c>
      <c r="X167" s="103">
        <v>0.77500000000000002</v>
      </c>
      <c r="Y167" s="103">
        <v>0.86699999999999999</v>
      </c>
      <c r="Z167" s="103">
        <v>0.83099999999999996</v>
      </c>
      <c r="AA167" s="103">
        <v>0.77400000000000002</v>
      </c>
      <c r="AB167" s="103">
        <v>0.81299999999999994</v>
      </c>
      <c r="AC167" s="103">
        <v>0.81299999999999994</v>
      </c>
      <c r="AD167" s="103">
        <v>0.74299999999999999</v>
      </c>
      <c r="AE167" s="103">
        <v>0.76800000000000002</v>
      </c>
      <c r="AF167" s="103">
        <v>0.80800000000000005</v>
      </c>
      <c r="AG167" s="103">
        <v>0.82899999999999996</v>
      </c>
      <c r="AH167" s="103">
        <v>0.77600000000000002</v>
      </c>
      <c r="AI167" s="103">
        <v>0.98299999999999998</v>
      </c>
    </row>
    <row r="168" spans="1:35" x14ac:dyDescent="0.25">
      <c r="A168" s="171" t="s">
        <v>142</v>
      </c>
      <c r="B168" s="104"/>
      <c r="C168" s="104"/>
      <c r="D168" s="104"/>
      <c r="E168" s="104"/>
      <c r="F168" s="104"/>
      <c r="G168" s="104"/>
      <c r="H168" s="104"/>
      <c r="I168" s="104"/>
      <c r="J168" s="104"/>
      <c r="K168" s="104"/>
      <c r="L168" s="104"/>
      <c r="M168" s="104"/>
      <c r="N168" s="104"/>
      <c r="O168" s="104"/>
      <c r="P168" s="104"/>
      <c r="Q168" s="104"/>
      <c r="R168" s="104"/>
      <c r="S168" s="104"/>
      <c r="T168" s="104"/>
      <c r="U168" s="104"/>
      <c r="V168" s="104"/>
      <c r="W168" s="104"/>
      <c r="X168" s="104"/>
      <c r="Y168" s="104"/>
      <c r="Z168" s="104"/>
      <c r="AA168" s="104"/>
      <c r="AB168" s="104"/>
      <c r="AC168" s="104"/>
      <c r="AD168" s="104"/>
      <c r="AE168" s="104"/>
      <c r="AF168" s="104"/>
      <c r="AG168" s="104"/>
      <c r="AH168" s="104"/>
      <c r="AI168" s="104"/>
    </row>
    <row r="169" spans="1:35" x14ac:dyDescent="0.25">
      <c r="A169" s="172" t="s">
        <v>143</v>
      </c>
      <c r="B169" s="104">
        <v>23</v>
      </c>
      <c r="C169" s="104">
        <v>23</v>
      </c>
      <c r="D169" s="104">
        <v>23</v>
      </c>
      <c r="E169" s="104">
        <v>23</v>
      </c>
      <c r="F169" s="104">
        <v>23</v>
      </c>
      <c r="G169" s="104">
        <v>23</v>
      </c>
      <c r="H169" s="104">
        <v>23</v>
      </c>
      <c r="I169" s="104">
        <v>23</v>
      </c>
      <c r="J169" s="104">
        <v>23</v>
      </c>
      <c r="K169" s="104">
        <v>23</v>
      </c>
      <c r="L169" s="104">
        <v>23</v>
      </c>
      <c r="M169" s="104">
        <v>23</v>
      </c>
      <c r="N169" s="104">
        <v>23</v>
      </c>
      <c r="O169" s="104">
        <v>23</v>
      </c>
      <c r="P169" s="104">
        <v>23</v>
      </c>
      <c r="Q169" s="104">
        <v>23</v>
      </c>
      <c r="R169" s="104">
        <v>23</v>
      </c>
      <c r="S169" s="104">
        <v>23</v>
      </c>
      <c r="T169" s="104">
        <v>23</v>
      </c>
      <c r="U169" s="104">
        <v>23</v>
      </c>
      <c r="V169" s="104">
        <v>23</v>
      </c>
      <c r="W169" s="104">
        <v>23</v>
      </c>
      <c r="X169" s="104">
        <v>23</v>
      </c>
      <c r="Y169" s="104">
        <v>23</v>
      </c>
      <c r="Z169" s="104">
        <v>23</v>
      </c>
      <c r="AA169" s="104">
        <v>23</v>
      </c>
      <c r="AB169" s="104">
        <v>23</v>
      </c>
      <c r="AC169" s="104">
        <v>23</v>
      </c>
      <c r="AD169" s="104">
        <v>23</v>
      </c>
      <c r="AE169" s="104">
        <v>23</v>
      </c>
      <c r="AF169" s="104">
        <v>23</v>
      </c>
      <c r="AG169" s="104">
        <v>23</v>
      </c>
      <c r="AH169" s="104">
        <v>23</v>
      </c>
      <c r="AI169" s="104">
        <v>23</v>
      </c>
    </row>
    <row r="171" spans="1:35" x14ac:dyDescent="0.25">
      <c r="A171" s="168" t="s">
        <v>22</v>
      </c>
      <c r="B171" s="169" t="str">
        <f t="shared" ref="B171:G171" si="100">B163</f>
        <v>Nov</v>
      </c>
      <c r="C171" s="169" t="str">
        <f t="shared" si="100"/>
        <v>Jan</v>
      </c>
      <c r="D171" s="169" t="str">
        <f t="shared" si="100"/>
        <v>Feb</v>
      </c>
      <c r="E171" s="169" t="str">
        <f t="shared" si="100"/>
        <v>Mar</v>
      </c>
      <c r="F171" s="169" t="str">
        <f t="shared" si="100"/>
        <v>Apr</v>
      </c>
      <c r="G171" s="169" t="str">
        <f t="shared" si="100"/>
        <v>May</v>
      </c>
      <c r="H171" s="169" t="str">
        <f t="shared" ref="H171:V171" si="101">H163</f>
        <v>June</v>
      </c>
      <c r="I171" s="169" t="str">
        <f t="shared" ref="I171:U171" si="102">I163</f>
        <v>July</v>
      </c>
      <c r="J171" s="169" t="str">
        <f t="shared" si="102"/>
        <v>August</v>
      </c>
      <c r="K171" s="169" t="str">
        <f t="shared" si="102"/>
        <v>September</v>
      </c>
      <c r="L171" s="169" t="str">
        <f t="shared" si="102"/>
        <v>October</v>
      </c>
      <c r="M171" s="169" t="str">
        <f t="shared" si="102"/>
        <v>November</v>
      </c>
      <c r="N171" s="169" t="str">
        <f t="shared" si="102"/>
        <v>December</v>
      </c>
      <c r="O171" s="169" t="str">
        <f t="shared" si="102"/>
        <v>January</v>
      </c>
      <c r="P171" s="169" t="str">
        <f t="shared" si="102"/>
        <v>February</v>
      </c>
      <c r="Q171" s="169" t="str">
        <f t="shared" si="102"/>
        <v>March</v>
      </c>
      <c r="R171" s="169" t="str">
        <f t="shared" si="102"/>
        <v>April</v>
      </c>
      <c r="S171" s="169" t="str">
        <f t="shared" si="102"/>
        <v>May</v>
      </c>
      <c r="T171" s="169" t="str">
        <f t="shared" si="102"/>
        <v>June</v>
      </c>
      <c r="U171" s="169" t="str">
        <f t="shared" si="102"/>
        <v>July</v>
      </c>
      <c r="V171" s="169" t="str">
        <f t="shared" si="101"/>
        <v>August</v>
      </c>
      <c r="W171" s="211">
        <f t="shared" ref="W171:AI171" si="103">W163</f>
        <v>45536</v>
      </c>
      <c r="X171" s="211">
        <f t="shared" ref="X171:AH171" si="104">X163</f>
        <v>45566</v>
      </c>
      <c r="Y171" s="211">
        <f t="shared" si="104"/>
        <v>45597</v>
      </c>
      <c r="Z171" s="211">
        <f t="shared" si="104"/>
        <v>45627</v>
      </c>
      <c r="AA171" s="211">
        <f t="shared" si="104"/>
        <v>45658</v>
      </c>
      <c r="AB171" s="211">
        <f t="shared" si="104"/>
        <v>45689</v>
      </c>
      <c r="AC171" s="211">
        <f t="shared" si="104"/>
        <v>45717</v>
      </c>
      <c r="AD171" s="211">
        <f t="shared" si="104"/>
        <v>45748</v>
      </c>
      <c r="AE171" s="211">
        <f t="shared" si="104"/>
        <v>45778</v>
      </c>
      <c r="AF171" s="211">
        <f t="shared" si="104"/>
        <v>45809</v>
      </c>
      <c r="AG171" s="211">
        <f t="shared" si="104"/>
        <v>45839</v>
      </c>
      <c r="AH171" s="211">
        <f t="shared" si="104"/>
        <v>45870</v>
      </c>
      <c r="AI171" s="211">
        <f t="shared" si="103"/>
        <v>45901</v>
      </c>
    </row>
    <row r="172" spans="1:35" x14ac:dyDescent="0.25">
      <c r="A172" s="170" t="s">
        <v>31</v>
      </c>
      <c r="B172" s="103">
        <v>0.82799999999999996</v>
      </c>
      <c r="C172" s="103">
        <v>0.71</v>
      </c>
      <c r="D172" s="103">
        <v>0.78700000000000003</v>
      </c>
      <c r="E172" s="103">
        <v>0.81</v>
      </c>
      <c r="F172" s="103">
        <v>0.93300000000000005</v>
      </c>
      <c r="G172" s="103">
        <v>0.75900000000000001</v>
      </c>
      <c r="H172" s="103">
        <v>0.93500000000000005</v>
      </c>
      <c r="I172" s="103">
        <v>0.79700000000000004</v>
      </c>
      <c r="J172" s="103">
        <v>0.73799999999999999</v>
      </c>
      <c r="K172" s="103">
        <v>0.748</v>
      </c>
      <c r="L172" s="103">
        <v>0.80800000000000005</v>
      </c>
      <c r="M172" s="103">
        <v>0.78700000000000003</v>
      </c>
      <c r="N172" s="103">
        <v>0.76200000000000001</v>
      </c>
      <c r="O172" s="103">
        <v>0.76500000000000001</v>
      </c>
      <c r="P172" s="103">
        <v>0.83399999999999996</v>
      </c>
      <c r="Q172" s="103">
        <v>0.86699999999999999</v>
      </c>
      <c r="R172" s="103">
        <v>0.876</v>
      </c>
      <c r="S172" s="103">
        <v>0.91400000000000003</v>
      </c>
      <c r="T172" s="103">
        <v>0.84899999999999998</v>
      </c>
      <c r="U172" s="103">
        <v>0.9</v>
      </c>
      <c r="V172" s="103">
        <v>0.92800000000000005</v>
      </c>
      <c r="W172" s="103">
        <v>0.93700000000000006</v>
      </c>
      <c r="X172" s="103">
        <v>1.008</v>
      </c>
      <c r="Y172" s="103">
        <v>0.99299999999999999</v>
      </c>
      <c r="Z172" s="103">
        <v>1.0289999999999999</v>
      </c>
      <c r="AA172" s="103">
        <v>1.05</v>
      </c>
      <c r="AB172" s="103">
        <v>1.004</v>
      </c>
      <c r="AC172" s="103">
        <v>0.93799999999999994</v>
      </c>
      <c r="AD172" s="103">
        <v>0.95799999999999996</v>
      </c>
      <c r="AE172" s="103">
        <v>0.92300000000000004</v>
      </c>
      <c r="AF172" s="103">
        <v>0.96599999999999997</v>
      </c>
      <c r="AG172" s="103">
        <v>0.97299999999999998</v>
      </c>
      <c r="AH172" s="103">
        <v>0.96399999999999997</v>
      </c>
      <c r="AI172" s="103">
        <v>0.95199999999999996</v>
      </c>
    </row>
    <row r="173" spans="1:35" x14ac:dyDescent="0.25">
      <c r="A173" s="170" t="s">
        <v>32</v>
      </c>
      <c r="B173" s="103">
        <v>0.63700000000000001</v>
      </c>
      <c r="C173" s="103">
        <v>0.78200000000000003</v>
      </c>
      <c r="D173" s="103">
        <v>0.78</v>
      </c>
      <c r="E173" s="103">
        <v>0.73599999999999999</v>
      </c>
      <c r="F173" s="103">
        <v>0.74199999999999999</v>
      </c>
      <c r="G173" s="103">
        <v>0.68899999999999995</v>
      </c>
      <c r="H173" s="103">
        <v>0.60399999999999998</v>
      </c>
      <c r="I173" s="103">
        <v>0.63400000000000001</v>
      </c>
      <c r="J173" s="103">
        <v>0.67400000000000004</v>
      </c>
      <c r="K173" s="103">
        <v>0.57499999999999996</v>
      </c>
      <c r="L173" s="103">
        <v>0.67</v>
      </c>
      <c r="M173" s="103">
        <v>0.74</v>
      </c>
      <c r="N173" s="103">
        <v>0.79</v>
      </c>
      <c r="O173" s="103">
        <v>0.83599999999999997</v>
      </c>
      <c r="P173" s="103">
        <v>0.91</v>
      </c>
      <c r="Q173" s="103">
        <v>0.85199999999999998</v>
      </c>
      <c r="R173" s="103">
        <v>0.76900000000000002</v>
      </c>
      <c r="S173" s="103">
        <v>0.79</v>
      </c>
      <c r="T173" s="103">
        <v>0.88</v>
      </c>
      <c r="U173" s="103">
        <v>0.72699999999999998</v>
      </c>
      <c r="V173" s="103">
        <v>0.74099999999999999</v>
      </c>
      <c r="W173" s="103">
        <v>0.66700000000000004</v>
      </c>
      <c r="X173" s="103">
        <v>0.67500000000000004</v>
      </c>
      <c r="Y173" s="103">
        <v>0.82099999999999995</v>
      </c>
      <c r="Z173" s="103">
        <v>0.64200000000000002</v>
      </c>
      <c r="AA173" s="103">
        <v>0.628</v>
      </c>
      <c r="AB173" s="103">
        <v>0.76500000000000001</v>
      </c>
      <c r="AC173" s="103">
        <v>0.83299999999999996</v>
      </c>
      <c r="AD173" s="103">
        <v>0.82799999999999996</v>
      </c>
      <c r="AE173" s="103">
        <v>0.87</v>
      </c>
      <c r="AF173" s="103">
        <v>0.81799999999999995</v>
      </c>
      <c r="AG173" s="103">
        <v>0.72</v>
      </c>
      <c r="AH173" s="103">
        <v>0.81</v>
      </c>
      <c r="AI173" s="103">
        <v>0.88500000000000001</v>
      </c>
    </row>
    <row r="174" spans="1:35" x14ac:dyDescent="0.25">
      <c r="A174" s="170" t="s">
        <v>33</v>
      </c>
      <c r="B174" s="103">
        <v>0.98299999999999998</v>
      </c>
      <c r="C174" s="103">
        <v>0.77300000000000002</v>
      </c>
      <c r="D174" s="103">
        <v>0.82099999999999995</v>
      </c>
      <c r="E174" s="103">
        <v>0.86399999999999999</v>
      </c>
      <c r="F174" s="103">
        <v>0.875</v>
      </c>
      <c r="G174" s="103">
        <v>0.94699999999999995</v>
      </c>
      <c r="H174" s="103">
        <v>0.94599999999999995</v>
      </c>
      <c r="I174" s="103">
        <v>0.94299999999999995</v>
      </c>
      <c r="J174" s="103">
        <v>0.94299999999999995</v>
      </c>
      <c r="K174" s="103">
        <v>0.94699999999999995</v>
      </c>
      <c r="L174" s="103">
        <v>0.97599999999999998</v>
      </c>
      <c r="M174" s="103">
        <v>0.98299999999999998</v>
      </c>
      <c r="N174" s="103">
        <v>0.94399999999999995</v>
      </c>
      <c r="O174" s="103">
        <v>0.98399999999999999</v>
      </c>
      <c r="P174" s="103">
        <v>0.98299999999999998</v>
      </c>
      <c r="Q174" s="103">
        <v>0.96799999999999997</v>
      </c>
      <c r="R174" s="103">
        <v>0.91700000000000004</v>
      </c>
      <c r="S174" s="103">
        <v>0.91700000000000004</v>
      </c>
      <c r="T174" s="103">
        <v>0.93400000000000005</v>
      </c>
      <c r="U174" s="103">
        <v>1.008</v>
      </c>
      <c r="V174" s="103">
        <v>0.99199999999999999</v>
      </c>
      <c r="W174" s="103">
        <v>0.97499999999999998</v>
      </c>
      <c r="X174" s="103">
        <v>1</v>
      </c>
      <c r="Y174" s="103">
        <v>1.002</v>
      </c>
      <c r="Z174" s="103">
        <v>0.97799999999999998</v>
      </c>
      <c r="AA174" s="103">
        <v>1.008</v>
      </c>
      <c r="AB174" s="103">
        <v>1.0089999999999999</v>
      </c>
      <c r="AC174" s="103">
        <v>1</v>
      </c>
      <c r="AD174" s="103">
        <v>1</v>
      </c>
      <c r="AE174" s="103">
        <v>1</v>
      </c>
      <c r="AF174" s="103">
        <v>1</v>
      </c>
      <c r="AG174" s="103">
        <v>0.98399999999999999</v>
      </c>
      <c r="AH174" s="103">
        <v>1</v>
      </c>
      <c r="AI174" s="103">
        <v>0.99199999999999999</v>
      </c>
    </row>
    <row r="175" spans="1:35" x14ac:dyDescent="0.25">
      <c r="A175" s="170" t="s">
        <v>34</v>
      </c>
      <c r="B175" s="103">
        <v>0.67700000000000005</v>
      </c>
      <c r="C175" s="103">
        <v>0.76600000000000001</v>
      </c>
      <c r="D175" s="103">
        <v>0.78900000000000003</v>
      </c>
      <c r="E175" s="103">
        <v>0.88200000000000001</v>
      </c>
      <c r="F175" s="103">
        <v>0.68600000000000005</v>
      </c>
      <c r="G175" s="103">
        <v>0.91700000000000004</v>
      </c>
      <c r="H175" s="103">
        <v>0.94099999999999995</v>
      </c>
      <c r="I175" s="103">
        <v>0.98299999999999998</v>
      </c>
      <c r="J175" s="103">
        <v>1.032</v>
      </c>
      <c r="K175" s="103">
        <v>0.94099999999999995</v>
      </c>
      <c r="L175" s="103">
        <v>0.90600000000000003</v>
      </c>
      <c r="M175" s="103">
        <v>0.98899999999999999</v>
      </c>
      <c r="N175" s="103">
        <v>0.91900000000000004</v>
      </c>
      <c r="O175" s="103">
        <v>0.94199999999999995</v>
      </c>
      <c r="P175" s="103">
        <v>0.96499999999999997</v>
      </c>
      <c r="Q175" s="103">
        <v>0.98399999999999999</v>
      </c>
      <c r="R175" s="103">
        <v>1.0669999999999999</v>
      </c>
      <c r="S175" s="103">
        <v>1.0669999999999999</v>
      </c>
      <c r="T175" s="103">
        <v>1.0489999999999999</v>
      </c>
      <c r="U175" s="103">
        <v>0.93500000000000005</v>
      </c>
      <c r="V175" s="103">
        <v>0.76900000000000002</v>
      </c>
      <c r="W175" s="103">
        <v>1.002</v>
      </c>
      <c r="X175" s="103">
        <v>0.98599999999999999</v>
      </c>
      <c r="Y175" s="103">
        <v>0.999</v>
      </c>
      <c r="Z175" s="103">
        <v>1.0169999999999999</v>
      </c>
      <c r="AA175" s="103">
        <v>0.93500000000000005</v>
      </c>
      <c r="AB175" s="103">
        <v>1.393</v>
      </c>
      <c r="AC175" s="103">
        <v>1.403</v>
      </c>
      <c r="AD175" s="103">
        <v>1.08</v>
      </c>
      <c r="AE175" s="103">
        <v>0.97799999999999998</v>
      </c>
      <c r="AF175" s="103">
        <v>0.871</v>
      </c>
      <c r="AG175" s="103">
        <v>0.91</v>
      </c>
      <c r="AH175" s="103">
        <v>0.94199999999999995</v>
      </c>
      <c r="AI175" s="103">
        <v>1</v>
      </c>
    </row>
    <row r="176" spans="1:35" x14ac:dyDescent="0.25">
      <c r="A176" s="171" t="s">
        <v>142</v>
      </c>
      <c r="B176" s="104"/>
      <c r="C176" s="104"/>
      <c r="D176" s="104"/>
      <c r="E176" s="104"/>
      <c r="F176" s="104"/>
      <c r="G176" s="104"/>
      <c r="H176" s="104"/>
      <c r="I176" s="104"/>
      <c r="J176" s="104"/>
      <c r="K176" s="104"/>
      <c r="L176" s="104"/>
      <c r="M176" s="104"/>
      <c r="N176" s="104"/>
      <c r="O176" s="104"/>
      <c r="P176" s="104"/>
      <c r="Q176" s="104"/>
      <c r="R176" s="104"/>
      <c r="S176" s="104"/>
      <c r="T176" s="104"/>
      <c r="U176" s="104"/>
      <c r="V176" s="104"/>
      <c r="W176" s="104"/>
      <c r="X176" s="104"/>
      <c r="Y176" s="104"/>
      <c r="Z176" s="104"/>
      <c r="AA176" s="104"/>
      <c r="AB176" s="104"/>
      <c r="AC176" s="104"/>
      <c r="AD176" s="104"/>
      <c r="AE176" s="104"/>
      <c r="AF176" s="104"/>
      <c r="AG176" s="104"/>
      <c r="AH176" s="104"/>
      <c r="AI176" s="104"/>
    </row>
    <row r="177" spans="1:35" x14ac:dyDescent="0.25">
      <c r="A177" s="172" t="s">
        <v>143</v>
      </c>
      <c r="B177" s="104">
        <v>20</v>
      </c>
      <c r="C177" s="104">
        <v>20</v>
      </c>
      <c r="D177" s="104">
        <v>20</v>
      </c>
      <c r="E177" s="104">
        <v>20</v>
      </c>
      <c r="F177" s="104">
        <v>20</v>
      </c>
      <c r="G177" s="104">
        <v>20</v>
      </c>
      <c r="H177" s="104">
        <v>20</v>
      </c>
      <c r="I177" s="104">
        <v>20</v>
      </c>
      <c r="J177" s="104">
        <v>20</v>
      </c>
      <c r="K177" s="104">
        <v>20</v>
      </c>
      <c r="L177" s="104">
        <v>20</v>
      </c>
      <c r="M177" s="104">
        <v>20</v>
      </c>
      <c r="N177" s="104">
        <v>20</v>
      </c>
      <c r="O177" s="104">
        <v>20</v>
      </c>
      <c r="P177" s="104">
        <v>20</v>
      </c>
      <c r="Q177" s="104">
        <v>20</v>
      </c>
      <c r="R177" s="104">
        <v>20</v>
      </c>
      <c r="S177" s="104">
        <v>20</v>
      </c>
      <c r="T177" s="104">
        <v>20</v>
      </c>
      <c r="U177" s="104">
        <v>20</v>
      </c>
      <c r="V177" s="104">
        <v>20</v>
      </c>
      <c r="W177" s="104">
        <v>20</v>
      </c>
      <c r="X177" s="104">
        <v>20</v>
      </c>
      <c r="Y177" s="104">
        <v>20</v>
      </c>
      <c r="Z177" s="104">
        <v>20</v>
      </c>
      <c r="AA177" s="104">
        <v>20</v>
      </c>
      <c r="AB177" s="104">
        <v>20</v>
      </c>
      <c r="AC177" s="104">
        <v>20</v>
      </c>
      <c r="AD177" s="104">
        <v>20</v>
      </c>
      <c r="AE177" s="104">
        <v>20</v>
      </c>
      <c r="AF177" s="104">
        <v>20</v>
      </c>
      <c r="AG177" s="104">
        <v>20</v>
      </c>
      <c r="AH177" s="104">
        <v>20</v>
      </c>
      <c r="AI177" s="104">
        <v>20</v>
      </c>
    </row>
    <row r="179" spans="1:35" x14ac:dyDescent="0.25">
      <c r="A179" s="168" t="s">
        <v>23</v>
      </c>
      <c r="B179" s="169" t="str">
        <f t="shared" ref="B179:G179" si="105">B171</f>
        <v>Nov</v>
      </c>
      <c r="C179" s="169" t="str">
        <f t="shared" si="105"/>
        <v>Jan</v>
      </c>
      <c r="D179" s="169" t="str">
        <f t="shared" si="105"/>
        <v>Feb</v>
      </c>
      <c r="E179" s="169" t="str">
        <f t="shared" si="105"/>
        <v>Mar</v>
      </c>
      <c r="F179" s="169" t="str">
        <f t="shared" si="105"/>
        <v>Apr</v>
      </c>
      <c r="G179" s="169" t="str">
        <f t="shared" si="105"/>
        <v>May</v>
      </c>
      <c r="H179" s="169" t="str">
        <f t="shared" ref="H179:V179" si="106">H171</f>
        <v>June</v>
      </c>
      <c r="I179" s="169" t="str">
        <f t="shared" ref="I179:U179" si="107">I171</f>
        <v>July</v>
      </c>
      <c r="J179" s="169" t="str">
        <f t="shared" si="107"/>
        <v>August</v>
      </c>
      <c r="K179" s="169" t="str">
        <f t="shared" si="107"/>
        <v>September</v>
      </c>
      <c r="L179" s="169" t="str">
        <f t="shared" si="107"/>
        <v>October</v>
      </c>
      <c r="M179" s="169" t="str">
        <f t="shared" si="107"/>
        <v>November</v>
      </c>
      <c r="N179" s="169" t="str">
        <f t="shared" si="107"/>
        <v>December</v>
      </c>
      <c r="O179" s="169" t="str">
        <f t="shared" si="107"/>
        <v>January</v>
      </c>
      <c r="P179" s="169" t="str">
        <f t="shared" si="107"/>
        <v>February</v>
      </c>
      <c r="Q179" s="169" t="str">
        <f t="shared" si="107"/>
        <v>March</v>
      </c>
      <c r="R179" s="169" t="str">
        <f t="shared" si="107"/>
        <v>April</v>
      </c>
      <c r="S179" s="169" t="str">
        <f t="shared" si="107"/>
        <v>May</v>
      </c>
      <c r="T179" s="169" t="str">
        <f t="shared" si="107"/>
        <v>June</v>
      </c>
      <c r="U179" s="169" t="str">
        <f t="shared" si="107"/>
        <v>July</v>
      </c>
      <c r="V179" s="169" t="str">
        <f t="shared" si="106"/>
        <v>August</v>
      </c>
      <c r="W179" s="211">
        <f t="shared" ref="W179:AI179" si="108">W171</f>
        <v>45536</v>
      </c>
      <c r="X179" s="211">
        <f t="shared" ref="X179:AH179" si="109">X171</f>
        <v>45566</v>
      </c>
      <c r="Y179" s="211">
        <f t="shared" si="109"/>
        <v>45597</v>
      </c>
      <c r="Z179" s="211">
        <f t="shared" si="109"/>
        <v>45627</v>
      </c>
      <c r="AA179" s="211">
        <f t="shared" si="109"/>
        <v>45658</v>
      </c>
      <c r="AB179" s="211">
        <f t="shared" si="109"/>
        <v>45689</v>
      </c>
      <c r="AC179" s="211">
        <f t="shared" si="109"/>
        <v>45717</v>
      </c>
      <c r="AD179" s="211">
        <f t="shared" si="109"/>
        <v>45748</v>
      </c>
      <c r="AE179" s="211">
        <f t="shared" si="109"/>
        <v>45778</v>
      </c>
      <c r="AF179" s="211">
        <f t="shared" si="109"/>
        <v>45809</v>
      </c>
      <c r="AG179" s="211">
        <f t="shared" si="109"/>
        <v>45839</v>
      </c>
      <c r="AH179" s="211">
        <f t="shared" si="109"/>
        <v>45870</v>
      </c>
      <c r="AI179" s="211">
        <f t="shared" si="108"/>
        <v>45901</v>
      </c>
    </row>
    <row r="180" spans="1:35" x14ac:dyDescent="0.25">
      <c r="A180" s="170" t="s">
        <v>31</v>
      </c>
      <c r="B180" s="103">
        <v>0.83799999999999997</v>
      </c>
      <c r="C180" s="103">
        <v>0.78700000000000003</v>
      </c>
      <c r="D180" s="103">
        <v>0.753</v>
      </c>
      <c r="E180" s="103">
        <v>0.79900000000000004</v>
      </c>
      <c r="F180" s="103">
        <v>0.88800000000000001</v>
      </c>
      <c r="G180" s="103">
        <v>0.80800000000000005</v>
      </c>
      <c r="H180" s="103">
        <v>0.81899999999999995</v>
      </c>
      <c r="I180" s="103">
        <v>0.67500000000000004</v>
      </c>
      <c r="J180" s="103">
        <v>0.61</v>
      </c>
      <c r="K180" s="103">
        <v>0.81599999999999995</v>
      </c>
      <c r="L180" s="103">
        <v>0.81799999999999995</v>
      </c>
      <c r="M180" s="103">
        <v>0.83399999999999996</v>
      </c>
      <c r="N180" s="103">
        <v>0.85299999999999998</v>
      </c>
      <c r="O180" s="103">
        <v>0.79300000000000004</v>
      </c>
      <c r="P180" s="103">
        <v>0.77800000000000002</v>
      </c>
      <c r="Q180" s="103">
        <v>0.71199999999999997</v>
      </c>
      <c r="R180" s="103">
        <v>0.77600000000000002</v>
      </c>
      <c r="S180" s="103">
        <v>0.8</v>
      </c>
      <c r="T180" s="103">
        <v>0.79200000000000004</v>
      </c>
      <c r="U180" s="103">
        <v>0.81499999999999995</v>
      </c>
      <c r="V180" s="103">
        <v>0.76600000000000001</v>
      </c>
      <c r="W180" s="103">
        <v>0.79300000000000004</v>
      </c>
      <c r="X180" s="103">
        <v>0.94299999999999995</v>
      </c>
      <c r="Y180" s="103">
        <v>0.91700000000000004</v>
      </c>
      <c r="Z180" s="103">
        <v>0.89700000000000002</v>
      </c>
      <c r="AA180" s="103">
        <v>0.94199999999999995</v>
      </c>
      <c r="AB180" s="103">
        <v>0.90200000000000002</v>
      </c>
      <c r="AC180" s="103">
        <v>0.97199999999999998</v>
      </c>
      <c r="AD180" s="103">
        <v>0.91700000000000004</v>
      </c>
      <c r="AE180" s="103">
        <v>0.94599999999999995</v>
      </c>
      <c r="AF180" s="103">
        <v>0.96699999999999997</v>
      </c>
      <c r="AG180" s="103">
        <v>0.93799999999999994</v>
      </c>
      <c r="AH180" s="103">
        <v>0.94799999999999995</v>
      </c>
      <c r="AI180" s="103">
        <v>0.89100000000000001</v>
      </c>
    </row>
    <row r="181" spans="1:35" x14ac:dyDescent="0.25">
      <c r="A181" s="170" t="s">
        <v>32</v>
      </c>
      <c r="B181" s="103">
        <v>0.80900000000000005</v>
      </c>
      <c r="C181" s="103">
        <v>0.75900000000000001</v>
      </c>
      <c r="D181" s="103">
        <v>0.754</v>
      </c>
      <c r="E181" s="103">
        <v>1.01</v>
      </c>
      <c r="F181" s="103">
        <v>0.94</v>
      </c>
      <c r="G181" s="103">
        <v>0.78900000000000003</v>
      </c>
      <c r="H181" s="103">
        <v>1.034</v>
      </c>
      <c r="I181" s="103">
        <v>0.85499999999999998</v>
      </c>
      <c r="J181" s="103">
        <v>0.80900000000000005</v>
      </c>
      <c r="K181" s="103">
        <v>0.91700000000000004</v>
      </c>
      <c r="L181" s="103">
        <v>1.079</v>
      </c>
      <c r="M181" s="103">
        <v>0.98199999999999998</v>
      </c>
      <c r="N181" s="103">
        <v>0.98699999999999999</v>
      </c>
      <c r="O181" s="103">
        <v>0.877</v>
      </c>
      <c r="P181" s="103">
        <v>0.999</v>
      </c>
      <c r="Q181" s="103">
        <v>1.071</v>
      </c>
      <c r="R181" s="103">
        <v>0.97099999999999997</v>
      </c>
      <c r="S181" s="103">
        <v>1.17</v>
      </c>
      <c r="T181" s="103">
        <v>0.97599999999999998</v>
      </c>
      <c r="U181" s="103">
        <v>0.98</v>
      </c>
      <c r="V181" s="103">
        <v>0.98299999999999998</v>
      </c>
      <c r="W181" s="103">
        <v>0.84199999999999997</v>
      </c>
      <c r="X181" s="103">
        <v>0.89400000000000002</v>
      </c>
      <c r="Y181" s="103">
        <v>1.111</v>
      </c>
      <c r="Z181" s="103">
        <v>1.0640000000000001</v>
      </c>
      <c r="AA181" s="103">
        <v>0.93899999999999995</v>
      </c>
      <c r="AB181" s="103">
        <v>1.1890000000000001</v>
      </c>
      <c r="AC181" s="103">
        <v>1.2010000000000001</v>
      </c>
      <c r="AD181" s="103">
        <v>0.90300000000000002</v>
      </c>
      <c r="AE181" s="103">
        <v>1.0249999999999999</v>
      </c>
      <c r="AF181" s="103">
        <v>0.88400000000000001</v>
      </c>
      <c r="AG181" s="103">
        <v>0.84699999999999998</v>
      </c>
      <c r="AH181" s="103">
        <v>0.83699999999999997</v>
      </c>
      <c r="AI181" s="103">
        <v>0.98099999999999998</v>
      </c>
    </row>
    <row r="182" spans="1:35" x14ac:dyDescent="0.25">
      <c r="A182" s="170" t="s">
        <v>33</v>
      </c>
      <c r="B182" s="103">
        <v>0.876</v>
      </c>
      <c r="C182" s="103">
        <v>0.84899999999999998</v>
      </c>
      <c r="D182" s="103">
        <v>0.79200000000000004</v>
      </c>
      <c r="E182" s="103">
        <v>0.879</v>
      </c>
      <c r="F182" s="103">
        <v>0.92600000000000005</v>
      </c>
      <c r="G182" s="103">
        <v>0.96099999999999997</v>
      </c>
      <c r="H182" s="103">
        <v>0.95499999999999996</v>
      </c>
      <c r="I182" s="103">
        <v>0.95899999999999996</v>
      </c>
      <c r="J182" s="103">
        <v>0.94099999999999995</v>
      </c>
      <c r="K182" s="103">
        <v>0.99099999999999999</v>
      </c>
      <c r="L182" s="103">
        <v>0.95499999999999996</v>
      </c>
      <c r="M182" s="103">
        <v>0.96799999999999997</v>
      </c>
      <c r="N182" s="103">
        <v>0.97799999999999998</v>
      </c>
      <c r="O182" s="103">
        <v>0.94399999999999995</v>
      </c>
      <c r="P182" s="103">
        <v>0.97499999999999998</v>
      </c>
      <c r="Q182" s="103">
        <v>0.99299999999999999</v>
      </c>
      <c r="R182" s="103">
        <v>0.96699999999999997</v>
      </c>
      <c r="S182" s="103">
        <v>0.96699999999999997</v>
      </c>
      <c r="T182" s="103">
        <v>1.0009999999999999</v>
      </c>
      <c r="U182" s="103">
        <v>0.92200000000000004</v>
      </c>
      <c r="V182" s="103">
        <v>0.96</v>
      </c>
      <c r="W182" s="103">
        <v>0.94799999999999995</v>
      </c>
      <c r="X182" s="103">
        <v>0.94399999999999995</v>
      </c>
      <c r="Y182" s="103">
        <v>0.97699999999999998</v>
      </c>
      <c r="Z182" s="103">
        <v>0.97299999999999998</v>
      </c>
      <c r="AA182" s="103">
        <v>0.97</v>
      </c>
      <c r="AB182" s="103">
        <v>0.98599999999999999</v>
      </c>
      <c r="AC182" s="103">
        <v>0.995</v>
      </c>
      <c r="AD182" s="103">
        <v>0.98799999999999999</v>
      </c>
      <c r="AE182" s="103">
        <v>0.97</v>
      </c>
      <c r="AF182" s="103">
        <v>0.98699999999999999</v>
      </c>
      <c r="AG182" s="103">
        <v>0.96140000000000003</v>
      </c>
      <c r="AH182" s="103">
        <v>1.0029999999999999</v>
      </c>
      <c r="AI182" s="103">
        <v>0.98</v>
      </c>
    </row>
    <row r="183" spans="1:35" x14ac:dyDescent="0.25">
      <c r="A183" s="170" t="s">
        <v>34</v>
      </c>
      <c r="B183" s="103">
        <v>0.98099999999999998</v>
      </c>
      <c r="C183" s="103">
        <v>0.91700000000000004</v>
      </c>
      <c r="D183" s="103">
        <v>0.94599999999999995</v>
      </c>
      <c r="E183" s="103">
        <v>0.93500000000000005</v>
      </c>
      <c r="F183" s="103">
        <v>1</v>
      </c>
      <c r="G183" s="103">
        <v>0.95499999999999996</v>
      </c>
      <c r="H183" s="103">
        <v>0.93300000000000005</v>
      </c>
      <c r="I183" s="103">
        <v>0.90500000000000003</v>
      </c>
      <c r="J183" s="103">
        <v>0.93100000000000005</v>
      </c>
      <c r="K183" s="103">
        <v>0.91100000000000003</v>
      </c>
      <c r="L183" s="103">
        <v>0.871</v>
      </c>
      <c r="M183" s="103">
        <v>0.93</v>
      </c>
      <c r="N183" s="103">
        <v>0.86599999999999999</v>
      </c>
      <c r="O183" s="103">
        <v>0.92200000000000004</v>
      </c>
      <c r="P183" s="103">
        <v>0.92500000000000004</v>
      </c>
      <c r="Q183" s="103">
        <v>0.91400000000000003</v>
      </c>
      <c r="R183" s="103">
        <v>0.97199999999999998</v>
      </c>
      <c r="S183" s="103">
        <v>0.874</v>
      </c>
      <c r="T183" s="103">
        <v>1</v>
      </c>
      <c r="U183" s="103">
        <v>0.95299999999999996</v>
      </c>
      <c r="V183" s="103">
        <v>0.98299999999999998</v>
      </c>
      <c r="W183" s="103">
        <v>1.258</v>
      </c>
      <c r="X183" s="103">
        <v>0.98299999999999998</v>
      </c>
      <c r="Y183" s="103">
        <v>1.0009999999999999</v>
      </c>
      <c r="Z183" s="103">
        <v>0.90300000000000002</v>
      </c>
      <c r="AA183" s="103">
        <v>0.99399999999999999</v>
      </c>
      <c r="AB183" s="103">
        <v>1.018</v>
      </c>
      <c r="AC183" s="103">
        <v>0.98399999999999999</v>
      </c>
      <c r="AD183" s="103">
        <v>0.94599999999999995</v>
      </c>
      <c r="AE183" s="103">
        <v>0.96799999999999997</v>
      </c>
      <c r="AF183" s="103">
        <v>0.98299999999999998</v>
      </c>
      <c r="AG183" s="103">
        <v>0.95</v>
      </c>
      <c r="AH183" s="103">
        <v>0.91100000000000003</v>
      </c>
      <c r="AI183" s="103">
        <v>0.98299999999999998</v>
      </c>
    </row>
    <row r="184" spans="1:35" x14ac:dyDescent="0.25">
      <c r="A184" s="171" t="s">
        <v>142</v>
      </c>
      <c r="B184" s="104"/>
      <c r="C184" s="104"/>
      <c r="D184" s="104"/>
      <c r="E184" s="104"/>
      <c r="F184" s="104"/>
      <c r="G184" s="104"/>
      <c r="H184" s="104"/>
      <c r="I184" s="104"/>
      <c r="J184" s="104"/>
      <c r="K184" s="104"/>
      <c r="L184" s="104"/>
      <c r="M184" s="104"/>
      <c r="N184" s="104"/>
      <c r="O184" s="104"/>
      <c r="P184" s="104"/>
      <c r="Q184" s="104"/>
      <c r="R184" s="104"/>
      <c r="S184" s="104"/>
      <c r="T184" s="104"/>
      <c r="U184" s="104"/>
      <c r="V184" s="104"/>
      <c r="W184" s="104"/>
      <c r="X184" s="104"/>
      <c r="Y184" s="104"/>
      <c r="Z184" s="104"/>
      <c r="AA184" s="104"/>
      <c r="AB184" s="104"/>
      <c r="AC184" s="104"/>
      <c r="AD184" s="104"/>
      <c r="AE184" s="104"/>
      <c r="AF184" s="104"/>
      <c r="AG184" s="104"/>
      <c r="AH184" s="104"/>
      <c r="AI184" s="104"/>
    </row>
    <row r="185" spans="1:35" x14ac:dyDescent="0.25">
      <c r="A185" s="172" t="s">
        <v>143</v>
      </c>
      <c r="B185" s="104">
        <v>27</v>
      </c>
      <c r="C185" s="104">
        <v>27</v>
      </c>
      <c r="D185" s="104">
        <v>27</v>
      </c>
      <c r="E185" s="104">
        <v>27</v>
      </c>
      <c r="F185" s="104">
        <v>27</v>
      </c>
      <c r="G185" s="104">
        <v>27</v>
      </c>
      <c r="H185" s="104">
        <v>27</v>
      </c>
      <c r="I185" s="104">
        <v>27</v>
      </c>
      <c r="J185" s="104">
        <v>27</v>
      </c>
      <c r="K185" s="104">
        <v>27</v>
      </c>
      <c r="L185" s="104">
        <v>27</v>
      </c>
      <c r="M185" s="104">
        <v>27</v>
      </c>
      <c r="N185" s="104">
        <v>27</v>
      </c>
      <c r="O185" s="104">
        <v>27</v>
      </c>
      <c r="P185" s="104">
        <v>27</v>
      </c>
      <c r="Q185" s="104">
        <v>27</v>
      </c>
      <c r="R185" s="104">
        <v>27</v>
      </c>
      <c r="S185" s="104">
        <v>27</v>
      </c>
      <c r="T185" s="104">
        <v>27</v>
      </c>
      <c r="U185" s="104">
        <v>27</v>
      </c>
      <c r="V185" s="104">
        <v>27</v>
      </c>
      <c r="W185" s="104">
        <v>27</v>
      </c>
      <c r="X185" s="104">
        <v>27</v>
      </c>
      <c r="Y185" s="104">
        <v>27</v>
      </c>
      <c r="Z185" s="104">
        <v>27</v>
      </c>
      <c r="AA185" s="104">
        <v>27</v>
      </c>
      <c r="AB185" s="104">
        <v>27</v>
      </c>
      <c r="AC185" s="104">
        <v>27</v>
      </c>
      <c r="AD185" s="104">
        <v>27</v>
      </c>
      <c r="AE185" s="104">
        <v>27</v>
      </c>
      <c r="AF185" s="104">
        <v>27</v>
      </c>
      <c r="AG185" s="104">
        <v>27</v>
      </c>
      <c r="AH185" s="104">
        <v>27</v>
      </c>
      <c r="AI185" s="104">
        <v>27</v>
      </c>
    </row>
    <row r="186" spans="1:35" hidden="1" x14ac:dyDescent="0.25"/>
    <row r="187" spans="1:35" hidden="1" x14ac:dyDescent="0.25">
      <c r="A187" s="168" t="s">
        <v>24</v>
      </c>
      <c r="B187" s="169" t="str">
        <f t="shared" ref="B187:G187" si="110">B179</f>
        <v>Nov</v>
      </c>
      <c r="C187" s="169" t="str">
        <f t="shared" si="110"/>
        <v>Jan</v>
      </c>
      <c r="D187" s="169" t="str">
        <f t="shared" si="110"/>
        <v>Feb</v>
      </c>
      <c r="E187" s="169" t="str">
        <f t="shared" si="110"/>
        <v>Mar</v>
      </c>
      <c r="F187" s="169" t="str">
        <f t="shared" si="110"/>
        <v>Apr</v>
      </c>
      <c r="G187" s="169" t="str">
        <f t="shared" si="110"/>
        <v>May</v>
      </c>
      <c r="H187" s="169" t="str">
        <f t="shared" ref="H187:V187" si="111">H179</f>
        <v>June</v>
      </c>
      <c r="I187" s="169" t="str">
        <f t="shared" ref="I187:U187" si="112">I179</f>
        <v>July</v>
      </c>
      <c r="J187" s="169" t="str">
        <f t="shared" si="112"/>
        <v>August</v>
      </c>
      <c r="K187" s="169" t="str">
        <f t="shared" si="112"/>
        <v>September</v>
      </c>
      <c r="L187" s="169" t="str">
        <f t="shared" si="112"/>
        <v>October</v>
      </c>
      <c r="M187" s="169" t="str">
        <f t="shared" si="112"/>
        <v>November</v>
      </c>
      <c r="N187" s="169" t="str">
        <f t="shared" si="112"/>
        <v>December</v>
      </c>
      <c r="O187" s="169" t="str">
        <f t="shared" si="112"/>
        <v>January</v>
      </c>
      <c r="P187" s="169" t="str">
        <f t="shared" si="112"/>
        <v>February</v>
      </c>
      <c r="Q187" s="169" t="str">
        <f t="shared" si="112"/>
        <v>March</v>
      </c>
      <c r="R187" s="169" t="str">
        <f t="shared" si="112"/>
        <v>April</v>
      </c>
      <c r="S187" s="169" t="str">
        <f t="shared" si="112"/>
        <v>May</v>
      </c>
      <c r="T187" s="169" t="str">
        <f t="shared" si="112"/>
        <v>June</v>
      </c>
      <c r="U187" s="169" t="str">
        <f t="shared" si="112"/>
        <v>July</v>
      </c>
      <c r="V187" s="169" t="str">
        <f t="shared" si="111"/>
        <v>August</v>
      </c>
      <c r="W187" s="169">
        <f t="shared" ref="W187:AI187" si="113">W179</f>
        <v>45536</v>
      </c>
      <c r="X187" s="169">
        <f t="shared" ref="X187:AH187" si="114">X179</f>
        <v>45566</v>
      </c>
      <c r="Y187" s="169">
        <f t="shared" si="114"/>
        <v>45597</v>
      </c>
      <c r="Z187" s="169">
        <f t="shared" si="114"/>
        <v>45627</v>
      </c>
      <c r="AA187" s="169">
        <f t="shared" si="114"/>
        <v>45658</v>
      </c>
      <c r="AB187" s="169">
        <f t="shared" si="114"/>
        <v>45689</v>
      </c>
      <c r="AC187" s="169">
        <f t="shared" si="114"/>
        <v>45717</v>
      </c>
      <c r="AD187" s="169">
        <f t="shared" si="114"/>
        <v>45748</v>
      </c>
      <c r="AE187" s="169">
        <f t="shared" si="114"/>
        <v>45778</v>
      </c>
      <c r="AF187" s="169">
        <f t="shared" si="114"/>
        <v>45809</v>
      </c>
      <c r="AG187" s="169">
        <f t="shared" si="114"/>
        <v>45839</v>
      </c>
      <c r="AH187" s="169">
        <f t="shared" si="114"/>
        <v>45870</v>
      </c>
      <c r="AI187" s="169">
        <f t="shared" si="113"/>
        <v>45901</v>
      </c>
    </row>
    <row r="188" spans="1:35" hidden="1" x14ac:dyDescent="0.25">
      <c r="A188" s="170" t="s">
        <v>31</v>
      </c>
      <c r="B188" s="103">
        <v>0.83399999999999996</v>
      </c>
      <c r="C188" s="103">
        <v>0.77400000000000002</v>
      </c>
      <c r="D188" s="103">
        <v>0.79100000000000004</v>
      </c>
      <c r="E188" s="103">
        <v>0.84399999999999997</v>
      </c>
      <c r="F188" s="103">
        <v>0.72299999999999998</v>
      </c>
      <c r="G188" s="103">
        <v>0.76200000000000001</v>
      </c>
      <c r="H188" s="103">
        <v>0.68600000000000005</v>
      </c>
      <c r="I188" s="103">
        <v>0.68100000000000005</v>
      </c>
      <c r="J188" s="103">
        <v>0.85899999999999999</v>
      </c>
      <c r="K188" s="103">
        <v>1.0669999999999999</v>
      </c>
      <c r="L188" s="103">
        <v>0.61899999999999999</v>
      </c>
      <c r="M188" s="103">
        <v>0.84899999999999998</v>
      </c>
      <c r="N188" s="103">
        <v>0.60899999999999999</v>
      </c>
      <c r="O188" s="103">
        <v>0.745</v>
      </c>
      <c r="P188" s="103">
        <v>0.56100000000000005</v>
      </c>
      <c r="Q188" s="103">
        <v>0.56100000000000005</v>
      </c>
      <c r="R188" s="103">
        <v>0.56100000000000005</v>
      </c>
      <c r="S188" s="103">
        <v>0.56100000000000005</v>
      </c>
      <c r="T188" s="103">
        <v>0.56100000000000005</v>
      </c>
      <c r="U188" s="103">
        <v>0.56100000000000005</v>
      </c>
      <c r="V188" s="103">
        <v>0.56100000000000005</v>
      </c>
      <c r="W188" s="103">
        <v>0.56100000000000005</v>
      </c>
      <c r="X188" s="103">
        <v>0.56100000000000005</v>
      </c>
      <c r="Y188" s="103">
        <v>0.56100000000000005</v>
      </c>
      <c r="Z188" s="103">
        <v>0.56100000000000005</v>
      </c>
      <c r="AA188" s="103">
        <v>0.56100000000000005</v>
      </c>
      <c r="AB188" s="103">
        <v>0.56100000000000005</v>
      </c>
      <c r="AC188" s="103">
        <v>0.56100000000000005</v>
      </c>
      <c r="AD188" s="103">
        <v>0.56100000000000005</v>
      </c>
      <c r="AE188" s="103">
        <v>0.56100000000000005</v>
      </c>
      <c r="AF188" s="103">
        <v>0.56100000000000005</v>
      </c>
      <c r="AG188" s="103">
        <v>0.56100000000000005</v>
      </c>
      <c r="AH188" s="103">
        <v>0.56100000000000005</v>
      </c>
      <c r="AI188" s="103">
        <v>0.56100000000000005</v>
      </c>
    </row>
    <row r="189" spans="1:35" hidden="1" x14ac:dyDescent="0.25">
      <c r="A189" s="170" t="s">
        <v>32</v>
      </c>
      <c r="B189" s="103">
        <v>0.76800000000000002</v>
      </c>
      <c r="C189" s="103">
        <v>0.71599999999999997</v>
      </c>
      <c r="D189" s="103">
        <v>0.67600000000000005</v>
      </c>
      <c r="E189" s="103">
        <v>0.60399999999999998</v>
      </c>
      <c r="F189" s="103">
        <v>0.45700000000000002</v>
      </c>
      <c r="G189" s="103">
        <v>0.58799999999999997</v>
      </c>
      <c r="H189" s="103">
        <v>0.61699999999999999</v>
      </c>
      <c r="I189" s="103">
        <v>0.53700000000000003</v>
      </c>
      <c r="J189" s="103">
        <v>0.66100000000000003</v>
      </c>
      <c r="K189" s="103">
        <v>0.72099999999999997</v>
      </c>
      <c r="L189" s="103">
        <v>1.054</v>
      </c>
      <c r="M189" s="103">
        <v>0.84399999999999997</v>
      </c>
      <c r="N189" s="103">
        <v>0.59499999999999997</v>
      </c>
      <c r="O189" s="103">
        <v>0.77300000000000002</v>
      </c>
      <c r="P189" s="103">
        <v>0.85599999999999998</v>
      </c>
      <c r="Q189" s="103">
        <v>0.85599999999999998</v>
      </c>
      <c r="R189" s="103">
        <v>0.85599999999999998</v>
      </c>
      <c r="S189" s="103">
        <v>0.85599999999999998</v>
      </c>
      <c r="T189" s="103">
        <v>0.85599999999999998</v>
      </c>
      <c r="U189" s="103">
        <v>0.85599999999999998</v>
      </c>
      <c r="V189" s="103">
        <v>0.85599999999999998</v>
      </c>
      <c r="W189" s="103">
        <v>0.85599999999999998</v>
      </c>
      <c r="X189" s="103">
        <v>0.85599999999999998</v>
      </c>
      <c r="Y189" s="103">
        <v>0.85599999999999998</v>
      </c>
      <c r="Z189" s="103">
        <v>0.85599999999999998</v>
      </c>
      <c r="AA189" s="103">
        <v>0.85599999999999998</v>
      </c>
      <c r="AB189" s="103">
        <v>0.85599999999999998</v>
      </c>
      <c r="AC189" s="103">
        <v>0.85599999999999998</v>
      </c>
      <c r="AD189" s="103">
        <v>0.85599999999999998</v>
      </c>
      <c r="AE189" s="103">
        <v>0.85599999999999998</v>
      </c>
      <c r="AF189" s="103">
        <v>0.85599999999999998</v>
      </c>
      <c r="AG189" s="103">
        <v>0.85599999999999998</v>
      </c>
      <c r="AH189" s="103">
        <v>0.85599999999999998</v>
      </c>
      <c r="AI189" s="103">
        <v>0.85599999999999998</v>
      </c>
    </row>
    <row r="190" spans="1:35" hidden="1" x14ac:dyDescent="0.25">
      <c r="A190" s="170" t="s">
        <v>33</v>
      </c>
      <c r="B190" s="103">
        <v>0.79400000000000004</v>
      </c>
      <c r="C190" s="103">
        <v>0.64200000000000002</v>
      </c>
      <c r="D190" s="103">
        <v>0.64600000000000002</v>
      </c>
      <c r="E190" s="103">
        <v>0.68</v>
      </c>
      <c r="F190" s="103">
        <v>0.70299999999999996</v>
      </c>
      <c r="G190" s="103">
        <v>0.60199999999999998</v>
      </c>
      <c r="H190" s="103">
        <v>0.28899999999999998</v>
      </c>
      <c r="I190" s="103">
        <v>0.36599999999999999</v>
      </c>
      <c r="J190" s="103">
        <v>0.32400000000000001</v>
      </c>
      <c r="K190" s="103">
        <v>0</v>
      </c>
      <c r="L190" s="103">
        <v>0</v>
      </c>
      <c r="M190" s="103"/>
      <c r="N190" s="103"/>
      <c r="O190" s="103"/>
      <c r="P190" s="103"/>
      <c r="Q190" s="103"/>
      <c r="R190" s="103"/>
      <c r="S190" s="103"/>
      <c r="T190" s="103"/>
      <c r="U190" s="103"/>
      <c r="V190" s="103"/>
      <c r="W190" s="103"/>
      <c r="X190" s="103"/>
      <c r="Y190" s="103"/>
      <c r="Z190" s="103"/>
      <c r="AA190" s="103"/>
      <c r="AB190" s="103"/>
      <c r="AC190" s="103"/>
      <c r="AD190" s="103"/>
      <c r="AE190" s="103"/>
      <c r="AF190" s="103"/>
      <c r="AG190" s="103"/>
      <c r="AH190" s="103"/>
      <c r="AI190" s="103"/>
    </row>
    <row r="191" spans="1:35" hidden="1" x14ac:dyDescent="0.25">
      <c r="A191" s="170" t="s">
        <v>34</v>
      </c>
      <c r="B191" s="109">
        <v>1.0589999999999999</v>
      </c>
      <c r="C191" s="109">
        <v>0.50900000000000001</v>
      </c>
      <c r="D191" s="109">
        <v>0.375</v>
      </c>
      <c r="E191" s="109">
        <v>0.37</v>
      </c>
      <c r="F191" s="109">
        <v>0.26700000000000002</v>
      </c>
      <c r="G191" s="109">
        <v>0.20100000000000001</v>
      </c>
      <c r="H191" s="109">
        <v>6.7000000000000004E-2</v>
      </c>
      <c r="I191" s="109">
        <v>0.22600000000000001</v>
      </c>
      <c r="J191" s="109">
        <v>0.28999999999999998</v>
      </c>
      <c r="K191" s="109">
        <v>0</v>
      </c>
      <c r="L191" s="109">
        <v>0</v>
      </c>
      <c r="M191" s="109"/>
      <c r="N191" s="109"/>
      <c r="O191" s="109"/>
      <c r="P191" s="109"/>
      <c r="Q191" s="109"/>
      <c r="R191" s="109"/>
      <c r="S191" s="109"/>
      <c r="T191" s="109"/>
      <c r="U191" s="109"/>
      <c r="V191" s="109"/>
      <c r="W191" s="109"/>
      <c r="X191" s="109"/>
      <c r="Y191" s="109"/>
      <c r="Z191" s="109"/>
      <c r="AA191" s="109"/>
      <c r="AB191" s="109"/>
      <c r="AC191" s="109"/>
      <c r="AD191" s="109"/>
      <c r="AE191" s="109"/>
      <c r="AF191" s="109"/>
      <c r="AG191" s="109"/>
      <c r="AH191" s="109"/>
      <c r="AI191" s="109"/>
    </row>
    <row r="192" spans="1:35" hidden="1" x14ac:dyDescent="0.25">
      <c r="A192" s="171" t="s">
        <v>142</v>
      </c>
      <c r="B192" s="104"/>
      <c r="C192" s="104"/>
      <c r="D192" s="104"/>
      <c r="E192" s="104"/>
      <c r="F192" s="104"/>
      <c r="G192" s="104"/>
      <c r="H192" s="104"/>
      <c r="I192" s="104"/>
      <c r="J192" s="104"/>
      <c r="K192" s="104"/>
      <c r="L192" s="104"/>
      <c r="M192" s="104"/>
      <c r="N192" s="104"/>
      <c r="O192" s="104"/>
      <c r="P192" s="104"/>
      <c r="Q192" s="104"/>
      <c r="R192" s="104"/>
      <c r="S192" s="104"/>
      <c r="T192" s="104"/>
      <c r="U192" s="104"/>
      <c r="V192" s="104"/>
      <c r="W192" s="104"/>
      <c r="X192" s="104"/>
      <c r="Y192" s="104"/>
      <c r="Z192" s="104"/>
      <c r="AA192" s="104"/>
      <c r="AB192" s="104"/>
      <c r="AC192" s="104"/>
      <c r="AD192" s="104"/>
      <c r="AE192" s="104"/>
      <c r="AF192" s="104"/>
      <c r="AG192" s="104"/>
      <c r="AH192" s="104"/>
      <c r="AI192" s="104"/>
    </row>
    <row r="193" spans="1:35" hidden="1" x14ac:dyDescent="0.25">
      <c r="A193" s="172" t="s">
        <v>143</v>
      </c>
      <c r="B193" s="104">
        <v>22</v>
      </c>
      <c r="C193" s="104">
        <v>22</v>
      </c>
      <c r="D193" s="104">
        <v>22</v>
      </c>
      <c r="E193" s="104">
        <v>22</v>
      </c>
      <c r="F193" s="104">
        <v>22</v>
      </c>
      <c r="G193" s="104">
        <v>22</v>
      </c>
      <c r="H193" s="104">
        <v>22</v>
      </c>
      <c r="I193" s="104">
        <v>22</v>
      </c>
      <c r="J193" s="104">
        <v>22</v>
      </c>
      <c r="K193" s="104">
        <v>22</v>
      </c>
      <c r="L193" s="104">
        <v>22</v>
      </c>
      <c r="M193" s="104">
        <v>22</v>
      </c>
      <c r="N193" s="104">
        <v>22</v>
      </c>
      <c r="O193" s="104">
        <v>22</v>
      </c>
      <c r="P193" s="104">
        <v>22</v>
      </c>
      <c r="Q193" s="104">
        <v>22</v>
      </c>
      <c r="R193" s="104">
        <v>22</v>
      </c>
      <c r="S193" s="104">
        <v>22</v>
      </c>
      <c r="T193" s="104">
        <v>22</v>
      </c>
      <c r="U193" s="104">
        <v>22</v>
      </c>
      <c r="V193" s="104">
        <v>22</v>
      </c>
      <c r="W193" s="104">
        <v>22</v>
      </c>
      <c r="X193" s="104">
        <v>22</v>
      </c>
      <c r="Y193" s="104">
        <v>22</v>
      </c>
      <c r="Z193" s="104">
        <v>22</v>
      </c>
      <c r="AA193" s="104">
        <v>22</v>
      </c>
      <c r="AB193" s="104">
        <v>22</v>
      </c>
      <c r="AC193" s="104">
        <v>22</v>
      </c>
      <c r="AD193" s="104">
        <v>22</v>
      </c>
      <c r="AE193" s="104">
        <v>22</v>
      </c>
      <c r="AF193" s="104">
        <v>22</v>
      </c>
      <c r="AG193" s="104">
        <v>22</v>
      </c>
      <c r="AH193" s="104">
        <v>22</v>
      </c>
      <c r="AI193" s="104">
        <v>22</v>
      </c>
    </row>
    <row r="195" spans="1:35" x14ac:dyDescent="0.25">
      <c r="A195" s="168" t="s">
        <v>46</v>
      </c>
      <c r="B195" s="169" t="str">
        <f t="shared" ref="B195:G195" si="115">B187</f>
        <v>Nov</v>
      </c>
      <c r="C195" s="169" t="str">
        <f t="shared" si="115"/>
        <v>Jan</v>
      </c>
      <c r="D195" s="169" t="str">
        <f t="shared" si="115"/>
        <v>Feb</v>
      </c>
      <c r="E195" s="169" t="str">
        <f t="shared" si="115"/>
        <v>Mar</v>
      </c>
      <c r="F195" s="169" t="str">
        <f t="shared" si="115"/>
        <v>Apr</v>
      </c>
      <c r="G195" s="169" t="str">
        <f t="shared" si="115"/>
        <v>May</v>
      </c>
      <c r="H195" s="169" t="str">
        <f t="shared" ref="H195:V195" si="116">H187</f>
        <v>June</v>
      </c>
      <c r="I195" s="169" t="str">
        <f t="shared" ref="I195:U195" si="117">I187</f>
        <v>July</v>
      </c>
      <c r="J195" s="169" t="str">
        <f t="shared" si="117"/>
        <v>August</v>
      </c>
      <c r="K195" s="169" t="str">
        <f t="shared" si="117"/>
        <v>September</v>
      </c>
      <c r="L195" s="169" t="str">
        <f t="shared" si="117"/>
        <v>October</v>
      </c>
      <c r="M195" s="169" t="str">
        <f t="shared" si="117"/>
        <v>November</v>
      </c>
      <c r="N195" s="169" t="str">
        <f t="shared" si="117"/>
        <v>December</v>
      </c>
      <c r="O195" s="169" t="str">
        <f t="shared" si="117"/>
        <v>January</v>
      </c>
      <c r="P195" s="169" t="str">
        <f t="shared" si="117"/>
        <v>February</v>
      </c>
      <c r="Q195" s="169" t="str">
        <f t="shared" si="117"/>
        <v>March</v>
      </c>
      <c r="R195" s="169" t="str">
        <f t="shared" si="117"/>
        <v>April</v>
      </c>
      <c r="S195" s="169" t="str">
        <f t="shared" si="117"/>
        <v>May</v>
      </c>
      <c r="T195" s="169" t="str">
        <f t="shared" si="117"/>
        <v>June</v>
      </c>
      <c r="U195" s="169" t="str">
        <f t="shared" si="117"/>
        <v>July</v>
      </c>
      <c r="V195" s="169" t="str">
        <f t="shared" si="116"/>
        <v>August</v>
      </c>
      <c r="W195" s="211">
        <f t="shared" ref="W195:AI195" si="118">W187</f>
        <v>45536</v>
      </c>
      <c r="X195" s="211">
        <f t="shared" ref="X195:AH195" si="119">X187</f>
        <v>45566</v>
      </c>
      <c r="Y195" s="211">
        <f t="shared" si="119"/>
        <v>45597</v>
      </c>
      <c r="Z195" s="211">
        <f t="shared" si="119"/>
        <v>45627</v>
      </c>
      <c r="AA195" s="211">
        <f t="shared" si="119"/>
        <v>45658</v>
      </c>
      <c r="AB195" s="211">
        <f t="shared" si="119"/>
        <v>45689</v>
      </c>
      <c r="AC195" s="211">
        <f t="shared" si="119"/>
        <v>45717</v>
      </c>
      <c r="AD195" s="211">
        <f t="shared" si="119"/>
        <v>45748</v>
      </c>
      <c r="AE195" s="211">
        <f t="shared" si="119"/>
        <v>45778</v>
      </c>
      <c r="AF195" s="211">
        <f t="shared" si="119"/>
        <v>45809</v>
      </c>
      <c r="AG195" s="211">
        <f t="shared" si="119"/>
        <v>45839</v>
      </c>
      <c r="AH195" s="211">
        <f t="shared" si="119"/>
        <v>45870</v>
      </c>
      <c r="AI195" s="211">
        <f t="shared" si="118"/>
        <v>45901</v>
      </c>
    </row>
    <row r="196" spans="1:35" x14ac:dyDescent="0.25">
      <c r="A196" s="170" t="s">
        <v>31</v>
      </c>
      <c r="B196" s="103">
        <v>1.173</v>
      </c>
      <c r="C196" s="103">
        <v>0.95799999999999996</v>
      </c>
      <c r="D196" s="103">
        <v>1</v>
      </c>
      <c r="E196" s="103">
        <v>0.77400000000000002</v>
      </c>
      <c r="F196" s="103">
        <v>0.76500000000000001</v>
      </c>
      <c r="G196" s="103">
        <v>0.64500000000000002</v>
      </c>
      <c r="H196" s="103">
        <v>0.91300000000000003</v>
      </c>
      <c r="I196" s="103">
        <v>1.095</v>
      </c>
      <c r="J196" s="103">
        <v>0.77700000000000002</v>
      </c>
      <c r="K196" s="103">
        <v>0.70799999999999996</v>
      </c>
      <c r="L196" s="103">
        <v>0.95299999999999996</v>
      </c>
      <c r="M196" s="103">
        <v>0.97499999999999998</v>
      </c>
      <c r="N196" s="103">
        <v>0.90500000000000003</v>
      </c>
      <c r="O196" s="103">
        <v>0.871</v>
      </c>
      <c r="P196" s="103">
        <v>0.68600000000000005</v>
      </c>
      <c r="Q196" s="103">
        <v>0.88100000000000001</v>
      </c>
      <c r="R196" s="103">
        <v>0.95</v>
      </c>
      <c r="S196" s="103">
        <v>0.97299999999999998</v>
      </c>
      <c r="T196" s="103">
        <v>0.9</v>
      </c>
      <c r="U196" s="103">
        <v>0.91500000000000004</v>
      </c>
      <c r="V196" s="103">
        <v>0.92900000000000005</v>
      </c>
      <c r="W196" s="103">
        <v>1.0209999999999999</v>
      </c>
      <c r="X196" s="103">
        <v>0.96599999999999997</v>
      </c>
      <c r="Y196" s="103">
        <v>0.92800000000000005</v>
      </c>
      <c r="Z196" s="103">
        <v>0.96199999999999997</v>
      </c>
      <c r="AA196" s="103">
        <v>0.88600000000000001</v>
      </c>
      <c r="AB196" s="103">
        <v>0.92</v>
      </c>
      <c r="AC196" s="103">
        <v>0.92700000000000005</v>
      </c>
      <c r="AD196" s="103">
        <v>0.9</v>
      </c>
      <c r="AE196" s="103">
        <v>0.88500000000000001</v>
      </c>
      <c r="AF196" s="103">
        <v>0.83599999999999997</v>
      </c>
      <c r="AG196" s="103">
        <v>0.86599999999999999</v>
      </c>
      <c r="AH196" s="103">
        <v>0.70899999999999996</v>
      </c>
      <c r="AI196" s="103">
        <v>0.76900000000000002</v>
      </c>
    </row>
    <row r="197" spans="1:35" x14ac:dyDescent="0.25">
      <c r="A197" s="170" t="s">
        <v>32</v>
      </c>
      <c r="B197" s="103">
        <v>0.58299999999999996</v>
      </c>
      <c r="C197" s="103">
        <v>0.50800000000000001</v>
      </c>
      <c r="D197" s="103">
        <v>0.40100000000000002</v>
      </c>
      <c r="E197" s="103">
        <v>0.70799999999999996</v>
      </c>
      <c r="F197" s="103">
        <v>0.68100000000000005</v>
      </c>
      <c r="G197" s="103">
        <v>0.69599999999999995</v>
      </c>
      <c r="H197" s="103">
        <v>0.72699999999999998</v>
      </c>
      <c r="I197" s="103">
        <v>0.6</v>
      </c>
      <c r="J197" s="103">
        <v>0.77900000000000003</v>
      </c>
      <c r="K197" s="103">
        <v>0.90300000000000002</v>
      </c>
      <c r="L197" s="103">
        <v>0.96699999999999997</v>
      </c>
      <c r="M197" s="103">
        <v>0.86299999999999999</v>
      </c>
      <c r="N197" s="103">
        <v>0.8</v>
      </c>
      <c r="O197" s="103">
        <v>0.67400000000000004</v>
      </c>
      <c r="P197" s="103">
        <v>0.91400000000000003</v>
      </c>
      <c r="Q197" s="103">
        <v>0.746</v>
      </c>
      <c r="R197" s="103">
        <v>0.748</v>
      </c>
      <c r="S197" s="103">
        <v>0.82699999999999996</v>
      </c>
      <c r="T197" s="103">
        <v>0.78900000000000003</v>
      </c>
      <c r="U197" s="103">
        <v>0.89500000000000002</v>
      </c>
      <c r="V197" s="103">
        <v>0.86799999999999999</v>
      </c>
      <c r="W197" s="103">
        <v>0.88300000000000001</v>
      </c>
      <c r="X197" s="103">
        <v>0.91800000000000004</v>
      </c>
      <c r="Y197" s="103">
        <v>0.98899999999999999</v>
      </c>
      <c r="Z197" s="103">
        <v>0.97799999999999998</v>
      </c>
      <c r="AA197" s="103">
        <v>0.95799999999999996</v>
      </c>
      <c r="AB197" s="103">
        <v>0.93100000000000005</v>
      </c>
      <c r="AC197" s="103">
        <v>0.97799999999999998</v>
      </c>
      <c r="AD197" s="103">
        <v>0.92900000000000005</v>
      </c>
      <c r="AE197" s="103">
        <v>0.84199999999999997</v>
      </c>
      <c r="AF197" s="103">
        <v>0.91200000000000003</v>
      </c>
      <c r="AG197" s="103">
        <v>0.91200000000000003</v>
      </c>
      <c r="AH197" s="103">
        <v>0.83899999999999997</v>
      </c>
      <c r="AI197" s="103">
        <v>0.91200000000000003</v>
      </c>
    </row>
    <row r="198" spans="1:35" x14ac:dyDescent="0.25">
      <c r="A198" s="170" t="s">
        <v>33</v>
      </c>
      <c r="B198" s="103">
        <v>0.92</v>
      </c>
      <c r="C198" s="103">
        <v>0.86</v>
      </c>
      <c r="D198" s="103">
        <v>0.72</v>
      </c>
      <c r="E198" s="103">
        <v>0.69399999999999995</v>
      </c>
      <c r="F198" s="103">
        <v>0.76700000000000002</v>
      </c>
      <c r="G198" s="103">
        <v>0.88800000000000001</v>
      </c>
      <c r="H198" s="103">
        <v>0.997</v>
      </c>
      <c r="I198" s="103">
        <v>1.2490000000000001</v>
      </c>
      <c r="J198" s="103">
        <v>0.96799999999999997</v>
      </c>
      <c r="K198" s="103">
        <v>0.91700000000000004</v>
      </c>
      <c r="L198" s="103">
        <v>0.95199999999999996</v>
      </c>
      <c r="M198" s="103">
        <v>0.96699999999999997</v>
      </c>
      <c r="N198" s="103">
        <v>0.90200000000000002</v>
      </c>
      <c r="O198" s="103">
        <v>0.85499999999999998</v>
      </c>
      <c r="P198" s="103">
        <v>0.93799999999999994</v>
      </c>
      <c r="Q198" s="103">
        <v>0.85499999999999998</v>
      </c>
      <c r="R198" s="103">
        <v>0.89</v>
      </c>
      <c r="S198" s="103">
        <v>0.89</v>
      </c>
      <c r="T198" s="103">
        <v>0.9</v>
      </c>
      <c r="U198" s="103">
        <v>0.96</v>
      </c>
      <c r="V198" s="103">
        <v>0.96</v>
      </c>
      <c r="W198" s="103">
        <v>0.99199999999999999</v>
      </c>
      <c r="X198" s="103">
        <v>0.99199999999999999</v>
      </c>
      <c r="Y198" s="103">
        <v>0.99199999999999999</v>
      </c>
      <c r="Z198" s="103">
        <v>0.96299999999999997</v>
      </c>
      <c r="AA198" s="103">
        <v>0.96799999999999997</v>
      </c>
      <c r="AB198" s="103">
        <v>0.98299999999999998</v>
      </c>
      <c r="AC198" s="103">
        <v>0.999</v>
      </c>
      <c r="AD198" s="103">
        <v>0.96499999999999997</v>
      </c>
      <c r="AE198" s="103">
        <v>0.97499999999999998</v>
      </c>
      <c r="AF198" s="103">
        <v>0.89900000000000002</v>
      </c>
      <c r="AG198" s="103">
        <v>0.87</v>
      </c>
      <c r="AH198" s="103">
        <v>0.86</v>
      </c>
      <c r="AI198" s="103">
        <v>0.86699999999999999</v>
      </c>
    </row>
    <row r="199" spans="1:35" x14ac:dyDescent="0.25">
      <c r="A199" s="170" t="s">
        <v>34</v>
      </c>
      <c r="B199" s="103">
        <v>1.006</v>
      </c>
      <c r="C199" s="103">
        <v>0.86399999999999999</v>
      </c>
      <c r="D199" s="103">
        <v>0.877</v>
      </c>
      <c r="E199" s="103">
        <v>1.032</v>
      </c>
      <c r="F199" s="103">
        <v>1.169</v>
      </c>
      <c r="G199" s="103">
        <v>1.0980000000000001</v>
      </c>
      <c r="H199" s="103">
        <v>1.1850000000000001</v>
      </c>
      <c r="I199" s="103">
        <v>1.202</v>
      </c>
      <c r="J199" s="103">
        <v>1.21</v>
      </c>
      <c r="K199" s="103">
        <v>1.325</v>
      </c>
      <c r="L199" s="103">
        <v>1.31</v>
      </c>
      <c r="M199" s="103">
        <v>0.93899999999999995</v>
      </c>
      <c r="N199" s="103">
        <v>0.98399999999999999</v>
      </c>
      <c r="O199" s="103">
        <v>0.90300000000000002</v>
      </c>
      <c r="P199" s="103">
        <v>0.96599999999999997</v>
      </c>
      <c r="Q199" s="103">
        <v>1.048</v>
      </c>
      <c r="R199" s="103">
        <v>0.96699999999999997</v>
      </c>
      <c r="S199" s="103">
        <v>0.96699999999999997</v>
      </c>
      <c r="T199" s="103">
        <v>0.95699999999999996</v>
      </c>
      <c r="U199" s="103">
        <v>0.88700000000000001</v>
      </c>
      <c r="V199" s="103">
        <v>0.999</v>
      </c>
      <c r="W199" s="103">
        <v>0.997</v>
      </c>
      <c r="X199" s="103">
        <v>1.069</v>
      </c>
      <c r="Y199" s="103">
        <v>1.0509999999999999</v>
      </c>
      <c r="Z199" s="103">
        <v>0.96799999999999997</v>
      </c>
      <c r="AA199" s="103">
        <v>1.4350000000000001</v>
      </c>
      <c r="AB199" s="103">
        <v>1.5</v>
      </c>
      <c r="AC199" s="103">
        <v>1.4850000000000001</v>
      </c>
      <c r="AD199" s="103">
        <v>1.3169999999999999</v>
      </c>
      <c r="AE199" s="103">
        <v>1.163</v>
      </c>
      <c r="AF199" s="103">
        <v>1.25</v>
      </c>
      <c r="AG199" s="103">
        <v>1.355</v>
      </c>
      <c r="AH199" s="103">
        <v>0.90300000000000002</v>
      </c>
      <c r="AI199" s="103">
        <v>1.25</v>
      </c>
    </row>
    <row r="200" spans="1:35" x14ac:dyDescent="0.25">
      <c r="A200" s="171" t="s">
        <v>142</v>
      </c>
      <c r="B200" s="104"/>
      <c r="C200" s="104"/>
      <c r="D200" s="104"/>
      <c r="E200" s="104"/>
      <c r="F200" s="104"/>
      <c r="G200" s="104"/>
      <c r="H200" s="104"/>
      <c r="I200" s="104"/>
      <c r="J200" s="104"/>
      <c r="K200" s="104"/>
      <c r="L200" s="104"/>
      <c r="M200" s="104"/>
      <c r="N200" s="104"/>
      <c r="O200" s="104"/>
      <c r="P200" s="104"/>
      <c r="Q200" s="104"/>
      <c r="R200" s="104"/>
      <c r="S200" s="104"/>
      <c r="T200" s="104"/>
      <c r="U200" s="104"/>
      <c r="V200" s="104"/>
      <c r="W200" s="104"/>
      <c r="X200" s="104"/>
      <c r="Y200" s="104"/>
      <c r="Z200" s="104"/>
      <c r="AA200" s="104"/>
      <c r="AB200" s="104"/>
      <c r="AC200" s="104"/>
      <c r="AD200" s="104"/>
      <c r="AE200" s="104"/>
      <c r="AF200" s="104"/>
      <c r="AG200" s="104"/>
      <c r="AH200" s="104"/>
      <c r="AI200" s="104"/>
    </row>
    <row r="201" spans="1:35" x14ac:dyDescent="0.25">
      <c r="A201" s="172" t="s">
        <v>143</v>
      </c>
      <c r="B201" s="104">
        <v>24</v>
      </c>
      <c r="C201" s="104">
        <v>24</v>
      </c>
      <c r="D201" s="104">
        <v>24</v>
      </c>
      <c r="E201" s="104">
        <v>24</v>
      </c>
      <c r="F201" s="104">
        <v>24</v>
      </c>
      <c r="G201" s="104">
        <v>24</v>
      </c>
      <c r="H201" s="104">
        <v>24</v>
      </c>
      <c r="I201" s="104">
        <v>24</v>
      </c>
      <c r="J201" s="104">
        <v>24</v>
      </c>
      <c r="K201" s="104">
        <v>24</v>
      </c>
      <c r="L201" s="104">
        <v>24</v>
      </c>
      <c r="M201" s="104">
        <v>24</v>
      </c>
      <c r="N201" s="104">
        <v>24</v>
      </c>
      <c r="O201" s="104">
        <v>24</v>
      </c>
      <c r="P201" s="104">
        <v>24</v>
      </c>
      <c r="Q201" s="104">
        <v>24</v>
      </c>
      <c r="R201" s="104">
        <v>24</v>
      </c>
      <c r="S201" s="104">
        <v>24</v>
      </c>
      <c r="T201" s="104">
        <v>24</v>
      </c>
      <c r="U201" s="104">
        <v>24</v>
      </c>
      <c r="V201" s="104">
        <v>24</v>
      </c>
      <c r="W201" s="104">
        <v>24</v>
      </c>
      <c r="X201" s="104">
        <v>24</v>
      </c>
      <c r="Y201" s="104">
        <v>24</v>
      </c>
      <c r="Z201" s="104">
        <v>24</v>
      </c>
      <c r="AA201" s="104">
        <v>24</v>
      </c>
      <c r="AB201" s="104">
        <v>24</v>
      </c>
      <c r="AC201" s="104">
        <v>24</v>
      </c>
      <c r="AD201" s="104">
        <v>24</v>
      </c>
      <c r="AE201" s="104">
        <v>24</v>
      </c>
      <c r="AF201" s="104">
        <v>24</v>
      </c>
      <c r="AG201" s="104">
        <v>24</v>
      </c>
      <c r="AH201" s="104">
        <v>24</v>
      </c>
      <c r="AI201" s="104">
        <v>24</v>
      </c>
    </row>
    <row r="203" spans="1:35" x14ac:dyDescent="0.25">
      <c r="A203" s="168" t="s">
        <v>26</v>
      </c>
      <c r="B203" s="169" t="str">
        <f t="shared" ref="B203:G203" si="120">B195</f>
        <v>Nov</v>
      </c>
      <c r="C203" s="169" t="str">
        <f t="shared" si="120"/>
        <v>Jan</v>
      </c>
      <c r="D203" s="169" t="str">
        <f t="shared" si="120"/>
        <v>Feb</v>
      </c>
      <c r="E203" s="169" t="str">
        <f t="shared" si="120"/>
        <v>Mar</v>
      </c>
      <c r="F203" s="169" t="str">
        <f t="shared" si="120"/>
        <v>Apr</v>
      </c>
      <c r="G203" s="169" t="str">
        <f t="shared" si="120"/>
        <v>May</v>
      </c>
      <c r="H203" s="169" t="str">
        <f t="shared" ref="H203:V203" si="121">H195</f>
        <v>June</v>
      </c>
      <c r="I203" s="169" t="str">
        <f t="shared" ref="I203:U203" si="122">I195</f>
        <v>July</v>
      </c>
      <c r="J203" s="169" t="str">
        <f t="shared" si="122"/>
        <v>August</v>
      </c>
      <c r="K203" s="169" t="str">
        <f t="shared" si="122"/>
        <v>September</v>
      </c>
      <c r="L203" s="169" t="str">
        <f t="shared" si="122"/>
        <v>October</v>
      </c>
      <c r="M203" s="169" t="str">
        <f t="shared" si="122"/>
        <v>November</v>
      </c>
      <c r="N203" s="169" t="str">
        <f t="shared" si="122"/>
        <v>December</v>
      </c>
      <c r="O203" s="169" t="str">
        <f t="shared" si="122"/>
        <v>January</v>
      </c>
      <c r="P203" s="169" t="str">
        <f t="shared" si="122"/>
        <v>February</v>
      </c>
      <c r="Q203" s="169" t="str">
        <f t="shared" si="122"/>
        <v>March</v>
      </c>
      <c r="R203" s="169" t="str">
        <f t="shared" si="122"/>
        <v>April</v>
      </c>
      <c r="S203" s="169" t="str">
        <f t="shared" si="122"/>
        <v>May</v>
      </c>
      <c r="T203" s="169" t="str">
        <f t="shared" si="122"/>
        <v>June</v>
      </c>
      <c r="U203" s="169" t="str">
        <f t="shared" si="122"/>
        <v>July</v>
      </c>
      <c r="V203" s="169" t="str">
        <f t="shared" si="121"/>
        <v>August</v>
      </c>
      <c r="W203" s="211">
        <f t="shared" ref="W203:AI203" si="123">W195</f>
        <v>45536</v>
      </c>
      <c r="X203" s="211">
        <f t="shared" ref="X203:AH203" si="124">X195</f>
        <v>45566</v>
      </c>
      <c r="Y203" s="211">
        <f t="shared" si="124"/>
        <v>45597</v>
      </c>
      <c r="Z203" s="211">
        <f t="shared" si="124"/>
        <v>45627</v>
      </c>
      <c r="AA203" s="211">
        <f t="shared" si="124"/>
        <v>45658</v>
      </c>
      <c r="AB203" s="211">
        <f t="shared" si="124"/>
        <v>45689</v>
      </c>
      <c r="AC203" s="211">
        <f t="shared" si="124"/>
        <v>45717</v>
      </c>
      <c r="AD203" s="211">
        <f t="shared" si="124"/>
        <v>45748</v>
      </c>
      <c r="AE203" s="211">
        <f t="shared" si="124"/>
        <v>45778</v>
      </c>
      <c r="AF203" s="211">
        <f t="shared" si="124"/>
        <v>45809</v>
      </c>
      <c r="AG203" s="211">
        <f t="shared" si="124"/>
        <v>45839</v>
      </c>
      <c r="AH203" s="211">
        <f t="shared" si="124"/>
        <v>45870</v>
      </c>
      <c r="AI203" s="211">
        <f t="shared" si="123"/>
        <v>45901</v>
      </c>
    </row>
    <row r="204" spans="1:35" x14ac:dyDescent="0.25">
      <c r="A204" s="170" t="s">
        <v>31</v>
      </c>
      <c r="B204" s="103">
        <v>0.93899999999999995</v>
      </c>
      <c r="C204" s="103">
        <v>0.98099999999999998</v>
      </c>
      <c r="D204" s="103">
        <v>0.93</v>
      </c>
      <c r="E204" s="103">
        <v>0.68799999999999994</v>
      </c>
      <c r="F204" s="103">
        <v>0.73799999999999999</v>
      </c>
      <c r="G204" s="103">
        <v>0.84199999999999997</v>
      </c>
      <c r="H204" s="103">
        <v>0.78600000000000003</v>
      </c>
      <c r="I204" s="103">
        <v>0.78400000000000003</v>
      </c>
      <c r="J204" s="103">
        <v>0.876</v>
      </c>
      <c r="K204" s="103">
        <v>0.91400000000000003</v>
      </c>
      <c r="L204" s="103">
        <v>0.67400000000000004</v>
      </c>
      <c r="M204" s="103">
        <v>0.88800000000000001</v>
      </c>
      <c r="N204" s="103">
        <v>0.83399999999999996</v>
      </c>
      <c r="O204" s="103">
        <v>0.78500000000000003</v>
      </c>
      <c r="P204" s="103">
        <v>0.64700000000000002</v>
      </c>
      <c r="Q204" s="103">
        <v>0.84199999999999997</v>
      </c>
      <c r="R204" s="103">
        <v>0.91500000000000004</v>
      </c>
      <c r="S204" s="103">
        <v>0.95199999999999996</v>
      </c>
      <c r="T204" s="103">
        <v>0.86699999999999999</v>
      </c>
      <c r="U204" s="103">
        <v>1.093</v>
      </c>
      <c r="V204" s="103">
        <v>1.0069999999999999</v>
      </c>
      <c r="W204" s="103">
        <v>0.89200000000000002</v>
      </c>
      <c r="X204" s="103">
        <v>0.84099999999999997</v>
      </c>
      <c r="Y204" s="103">
        <v>0.89</v>
      </c>
      <c r="Z204" s="103">
        <v>0.875</v>
      </c>
      <c r="AA204" s="103">
        <v>0.81799999999999995</v>
      </c>
      <c r="AB204" s="103">
        <v>0.80600000000000005</v>
      </c>
      <c r="AC204" s="103">
        <v>0.83299999999999996</v>
      </c>
      <c r="AD204" s="103">
        <v>0.94299999999999995</v>
      </c>
      <c r="AE204" s="103">
        <v>0.70299999999999996</v>
      </c>
      <c r="AF204" s="103">
        <v>0.77800000000000002</v>
      </c>
      <c r="AG204" s="103">
        <v>0.73299999999999998</v>
      </c>
      <c r="AH204" s="103">
        <v>0.70899999999999996</v>
      </c>
      <c r="AI204" s="103">
        <v>0.69199999999999995</v>
      </c>
    </row>
    <row r="205" spans="1:35" x14ac:dyDescent="0.25">
      <c r="A205" s="170" t="s">
        <v>32</v>
      </c>
      <c r="B205" s="103">
        <v>0.754</v>
      </c>
      <c r="C205" s="103">
        <v>0.85099999999999998</v>
      </c>
      <c r="D205" s="103">
        <v>0.68600000000000005</v>
      </c>
      <c r="E205" s="103">
        <v>0.80700000000000005</v>
      </c>
      <c r="F205" s="103">
        <v>0.86299999999999999</v>
      </c>
      <c r="G205" s="103">
        <v>0.71</v>
      </c>
      <c r="H205" s="103">
        <v>1.0069999999999999</v>
      </c>
      <c r="I205" s="103">
        <v>0.84799999999999998</v>
      </c>
      <c r="J205" s="103">
        <v>0.73</v>
      </c>
      <c r="K205" s="103">
        <v>0.75600000000000001</v>
      </c>
      <c r="L205" s="103">
        <v>1.0029999999999999</v>
      </c>
      <c r="M205" s="103">
        <v>0.96899999999999997</v>
      </c>
      <c r="N205" s="103">
        <v>0.60299999999999998</v>
      </c>
      <c r="O205" s="103">
        <v>0.72099999999999997</v>
      </c>
      <c r="P205" s="103">
        <v>0.47199999999999998</v>
      </c>
      <c r="Q205" s="103">
        <v>0.495</v>
      </c>
      <c r="R205" s="103">
        <v>0.52500000000000002</v>
      </c>
      <c r="S205" s="103">
        <v>0.47599999999999998</v>
      </c>
      <c r="T205" s="103">
        <v>0.98599999999999999</v>
      </c>
      <c r="U205" s="103">
        <v>0.52500000000000002</v>
      </c>
      <c r="V205" s="103">
        <v>0.72</v>
      </c>
      <c r="W205" s="103">
        <v>0.73699999999999999</v>
      </c>
      <c r="X205" s="103">
        <v>0.97</v>
      </c>
      <c r="Y205" s="103">
        <v>0.80300000000000005</v>
      </c>
      <c r="Z205" s="103">
        <v>0.96799999999999997</v>
      </c>
      <c r="AA205" s="103">
        <v>1.016</v>
      </c>
      <c r="AB205" s="103">
        <v>1.1459999999999999</v>
      </c>
      <c r="AC205" s="103">
        <v>0.95199999999999996</v>
      </c>
      <c r="AD205" s="103">
        <v>1.0209999999999999</v>
      </c>
      <c r="AE205" s="103">
        <v>1.0189999999999999</v>
      </c>
      <c r="AF205" s="103">
        <v>0.90600000000000003</v>
      </c>
      <c r="AG205" s="103">
        <v>1</v>
      </c>
      <c r="AH205" s="103">
        <v>0.83899999999999997</v>
      </c>
      <c r="AI205" s="103">
        <v>0.73699999999999999</v>
      </c>
    </row>
    <row r="206" spans="1:35" x14ac:dyDescent="0.25">
      <c r="A206" s="170" t="s">
        <v>33</v>
      </c>
      <c r="B206" s="103">
        <v>0.621</v>
      </c>
      <c r="C206" s="103">
        <v>0.6</v>
      </c>
      <c r="D206" s="103">
        <v>0.63</v>
      </c>
      <c r="E206" s="103">
        <v>0.73299999999999998</v>
      </c>
      <c r="F206" s="103">
        <v>0.82799999999999996</v>
      </c>
      <c r="G206" s="103">
        <v>0.82</v>
      </c>
      <c r="H206" s="103">
        <v>0.68899999999999995</v>
      </c>
      <c r="I206" s="103">
        <v>0.68799999999999994</v>
      </c>
      <c r="J206" s="103">
        <v>0.70499999999999996</v>
      </c>
      <c r="K206" s="103">
        <v>0.66700000000000004</v>
      </c>
      <c r="L206" s="103">
        <v>0.68300000000000005</v>
      </c>
      <c r="M206" s="103">
        <v>0.66700000000000004</v>
      </c>
      <c r="N206" s="103">
        <v>0.68799999999999994</v>
      </c>
      <c r="O206" s="103">
        <v>0.78600000000000003</v>
      </c>
      <c r="P206" s="103">
        <v>0.94299999999999995</v>
      </c>
      <c r="Q206" s="103">
        <v>0.92500000000000004</v>
      </c>
      <c r="R206" s="103">
        <v>0.93300000000000005</v>
      </c>
      <c r="S206" s="103">
        <v>0.93300000000000005</v>
      </c>
      <c r="T206" s="103">
        <v>1.256</v>
      </c>
      <c r="U206" s="103">
        <v>1.333</v>
      </c>
      <c r="V206" s="103">
        <v>0.99399999999999999</v>
      </c>
      <c r="W206" s="103">
        <v>0.92800000000000005</v>
      </c>
      <c r="X206" s="103">
        <v>0.88700000000000001</v>
      </c>
      <c r="Y206" s="103">
        <v>0.92100000000000004</v>
      </c>
      <c r="Z206" s="103">
        <v>0.90300000000000002</v>
      </c>
      <c r="AA206" s="103">
        <v>0.90900000000000003</v>
      </c>
      <c r="AB206" s="103">
        <v>0.91300000000000003</v>
      </c>
      <c r="AC206" s="103">
        <v>0.96699999999999997</v>
      </c>
      <c r="AD206" s="103">
        <v>0.9</v>
      </c>
      <c r="AE206" s="103">
        <v>0.91400000000000003</v>
      </c>
      <c r="AF206" s="103">
        <v>0.74299999999999999</v>
      </c>
      <c r="AG206" s="103">
        <v>0.86199999999999999</v>
      </c>
      <c r="AH206" s="103">
        <v>0.86</v>
      </c>
      <c r="AI206" s="103">
        <v>0.83299999999999996</v>
      </c>
    </row>
    <row r="207" spans="1:35" x14ac:dyDescent="0.25">
      <c r="A207" s="170" t="s">
        <v>34</v>
      </c>
      <c r="B207" s="103">
        <v>0.76700000000000002</v>
      </c>
      <c r="C207" s="103">
        <v>0.89800000000000002</v>
      </c>
      <c r="D207" s="103">
        <v>0.84499999999999997</v>
      </c>
      <c r="E207" s="103">
        <v>0.876</v>
      </c>
      <c r="F207" s="103">
        <v>0.92200000000000004</v>
      </c>
      <c r="G207" s="103">
        <v>0.97299999999999998</v>
      </c>
      <c r="H207" s="103">
        <v>0.82399999999999995</v>
      </c>
      <c r="I207" s="103">
        <v>0.91400000000000003</v>
      </c>
      <c r="J207" s="103">
        <v>0.86</v>
      </c>
      <c r="K207" s="103">
        <v>0.84399999999999997</v>
      </c>
      <c r="L207" s="103">
        <v>0.88200000000000001</v>
      </c>
      <c r="M207" s="103">
        <v>0.58899999999999997</v>
      </c>
      <c r="N207" s="103">
        <v>0.60199999999999998</v>
      </c>
      <c r="O207" s="103">
        <v>0.64900000000000002</v>
      </c>
      <c r="P207" s="103">
        <v>0.63200000000000001</v>
      </c>
      <c r="Q207" s="103">
        <v>0.60199999999999998</v>
      </c>
      <c r="R207" s="103">
        <v>0.71099999999999997</v>
      </c>
      <c r="S207" s="103">
        <v>0.6</v>
      </c>
      <c r="T207" s="103">
        <v>0.81100000000000005</v>
      </c>
      <c r="U207" s="103">
        <v>0.66700000000000004</v>
      </c>
      <c r="V207" s="103">
        <v>0.83299999999999996</v>
      </c>
      <c r="W207" s="103">
        <v>1.1120000000000001</v>
      </c>
      <c r="X207" s="103">
        <v>0.88700000000000001</v>
      </c>
      <c r="Y207" s="103">
        <v>0.96699999999999997</v>
      </c>
      <c r="Z207" s="103">
        <v>0.95199999999999996</v>
      </c>
      <c r="AA207" s="103">
        <v>0.96799999999999997</v>
      </c>
      <c r="AB207" s="103">
        <v>1.125</v>
      </c>
      <c r="AC207" s="103">
        <v>0.95199999999999996</v>
      </c>
      <c r="AD207" s="103">
        <v>0.98299999999999998</v>
      </c>
      <c r="AE207" s="103">
        <v>1.016</v>
      </c>
      <c r="AF207" s="103">
        <v>1.0169999999999999</v>
      </c>
      <c r="AG207" s="103">
        <v>1.012</v>
      </c>
      <c r="AH207" s="103">
        <v>0.90300000000000002</v>
      </c>
      <c r="AI207" s="103">
        <v>1</v>
      </c>
    </row>
    <row r="208" spans="1:35" x14ac:dyDescent="0.25">
      <c r="A208" s="171" t="s">
        <v>142</v>
      </c>
      <c r="B208" s="104"/>
      <c r="C208" s="104"/>
      <c r="D208" s="104"/>
      <c r="E208" s="104"/>
      <c r="F208" s="104"/>
      <c r="G208" s="104"/>
      <c r="H208" s="104"/>
      <c r="I208" s="104"/>
      <c r="J208" s="104"/>
      <c r="K208" s="104"/>
      <c r="L208" s="104"/>
      <c r="M208" s="104"/>
      <c r="N208" s="104"/>
      <c r="O208" s="104"/>
      <c r="P208" s="104"/>
      <c r="Q208" s="104"/>
      <c r="R208" s="104"/>
      <c r="S208" s="104"/>
      <c r="T208" s="104"/>
      <c r="U208" s="104"/>
      <c r="V208" s="104"/>
      <c r="W208" s="104"/>
      <c r="X208" s="104"/>
      <c r="Y208" s="104"/>
      <c r="Z208" s="104"/>
      <c r="AA208" s="104"/>
      <c r="AB208" s="104"/>
      <c r="AC208" s="104"/>
      <c r="AD208" s="104"/>
      <c r="AE208" s="104"/>
      <c r="AF208" s="104"/>
      <c r="AG208" s="104"/>
      <c r="AH208" s="104"/>
      <c r="AI208" s="104"/>
    </row>
    <row r="209" spans="1:35" x14ac:dyDescent="0.25">
      <c r="A209" s="172" t="s">
        <v>143</v>
      </c>
      <c r="B209" s="104">
        <v>16</v>
      </c>
      <c r="C209" s="104">
        <v>16</v>
      </c>
      <c r="D209" s="104">
        <v>16</v>
      </c>
      <c r="E209" s="104">
        <v>16</v>
      </c>
      <c r="F209" s="104">
        <v>16</v>
      </c>
      <c r="G209" s="104">
        <v>16</v>
      </c>
      <c r="H209" s="104">
        <v>16</v>
      </c>
      <c r="I209" s="104">
        <v>16</v>
      </c>
      <c r="J209" s="104">
        <v>16</v>
      </c>
      <c r="K209" s="104">
        <v>16</v>
      </c>
      <c r="L209" s="104">
        <v>16</v>
      </c>
      <c r="M209" s="104">
        <v>16</v>
      </c>
      <c r="N209" s="104">
        <v>16</v>
      </c>
      <c r="O209" s="104">
        <v>16</v>
      </c>
      <c r="P209" s="104">
        <v>16</v>
      </c>
      <c r="Q209" s="104">
        <v>16</v>
      </c>
      <c r="R209" s="104">
        <v>16</v>
      </c>
      <c r="S209" s="104">
        <v>16</v>
      </c>
      <c r="T209" s="104">
        <v>16</v>
      </c>
      <c r="U209" s="104">
        <v>16</v>
      </c>
      <c r="V209" s="104">
        <v>16</v>
      </c>
      <c r="W209" s="104">
        <v>16</v>
      </c>
      <c r="X209" s="104">
        <v>16</v>
      </c>
      <c r="Y209" s="104">
        <v>16</v>
      </c>
      <c r="Z209" s="104">
        <v>16</v>
      </c>
      <c r="AA209" s="104">
        <v>16</v>
      </c>
      <c r="AB209" s="104">
        <v>16</v>
      </c>
      <c r="AC209" s="104">
        <v>16</v>
      </c>
      <c r="AD209" s="104">
        <v>16</v>
      </c>
      <c r="AE209" s="104">
        <v>16</v>
      </c>
      <c r="AF209" s="104">
        <v>16</v>
      </c>
      <c r="AG209" s="104">
        <v>16</v>
      </c>
      <c r="AH209" s="104">
        <v>16</v>
      </c>
      <c r="AI209" s="104">
        <v>16</v>
      </c>
    </row>
    <row r="211" spans="1:35" x14ac:dyDescent="0.25">
      <c r="A211" s="168" t="s">
        <v>65</v>
      </c>
      <c r="B211" s="169" t="str">
        <f t="shared" ref="B211:G211" si="125">B203</f>
        <v>Nov</v>
      </c>
      <c r="C211" s="169" t="str">
        <f t="shared" si="125"/>
        <v>Jan</v>
      </c>
      <c r="D211" s="169" t="str">
        <f t="shared" si="125"/>
        <v>Feb</v>
      </c>
      <c r="E211" s="169" t="str">
        <f t="shared" si="125"/>
        <v>Mar</v>
      </c>
      <c r="F211" s="169" t="str">
        <f t="shared" si="125"/>
        <v>Apr</v>
      </c>
      <c r="G211" s="169" t="str">
        <f t="shared" si="125"/>
        <v>May</v>
      </c>
      <c r="H211" s="169" t="str">
        <f t="shared" ref="H211:V211" si="126">H203</f>
        <v>June</v>
      </c>
      <c r="I211" s="169" t="str">
        <f t="shared" ref="I211:U211" si="127">I203</f>
        <v>July</v>
      </c>
      <c r="J211" s="169" t="str">
        <f t="shared" si="127"/>
        <v>August</v>
      </c>
      <c r="K211" s="169" t="str">
        <f t="shared" si="127"/>
        <v>September</v>
      </c>
      <c r="L211" s="169" t="str">
        <f t="shared" si="127"/>
        <v>October</v>
      </c>
      <c r="M211" s="169" t="str">
        <f t="shared" si="127"/>
        <v>November</v>
      </c>
      <c r="N211" s="169" t="str">
        <f t="shared" si="127"/>
        <v>December</v>
      </c>
      <c r="O211" s="169" t="str">
        <f t="shared" si="127"/>
        <v>January</v>
      </c>
      <c r="P211" s="169" t="str">
        <f t="shared" si="127"/>
        <v>February</v>
      </c>
      <c r="Q211" s="169" t="str">
        <f t="shared" si="127"/>
        <v>March</v>
      </c>
      <c r="R211" s="169" t="str">
        <f t="shared" si="127"/>
        <v>April</v>
      </c>
      <c r="S211" s="169" t="str">
        <f t="shared" si="127"/>
        <v>May</v>
      </c>
      <c r="T211" s="169" t="str">
        <f t="shared" si="127"/>
        <v>June</v>
      </c>
      <c r="U211" s="169" t="str">
        <f t="shared" si="127"/>
        <v>July</v>
      </c>
      <c r="V211" s="169" t="str">
        <f t="shared" si="126"/>
        <v>August</v>
      </c>
      <c r="W211" s="211">
        <f t="shared" ref="W211:AI211" si="128">W203</f>
        <v>45536</v>
      </c>
      <c r="X211" s="211">
        <f t="shared" ref="X211:AH211" si="129">X203</f>
        <v>45566</v>
      </c>
      <c r="Y211" s="211">
        <f t="shared" si="129"/>
        <v>45597</v>
      </c>
      <c r="Z211" s="211">
        <f t="shared" si="129"/>
        <v>45627</v>
      </c>
      <c r="AA211" s="211">
        <f t="shared" si="129"/>
        <v>45658</v>
      </c>
      <c r="AB211" s="211">
        <f t="shared" si="129"/>
        <v>45689</v>
      </c>
      <c r="AC211" s="211">
        <f t="shared" si="129"/>
        <v>45717</v>
      </c>
      <c r="AD211" s="211">
        <f t="shared" si="129"/>
        <v>45748</v>
      </c>
      <c r="AE211" s="211">
        <f t="shared" si="129"/>
        <v>45778</v>
      </c>
      <c r="AF211" s="211">
        <f t="shared" si="129"/>
        <v>45809</v>
      </c>
      <c r="AG211" s="211">
        <f t="shared" si="129"/>
        <v>45839</v>
      </c>
      <c r="AH211" s="211">
        <f t="shared" si="129"/>
        <v>45870</v>
      </c>
      <c r="AI211" s="211">
        <f t="shared" si="128"/>
        <v>45901</v>
      </c>
    </row>
    <row r="212" spans="1:35" x14ac:dyDescent="0.25">
      <c r="A212" s="170" t="s">
        <v>31</v>
      </c>
      <c r="B212" s="103">
        <v>0.88500000000000001</v>
      </c>
      <c r="C212" s="103">
        <v>0.90800000000000003</v>
      </c>
      <c r="D212" s="103">
        <v>0.92</v>
      </c>
      <c r="E212" s="103">
        <v>0.874</v>
      </c>
      <c r="F212" s="103">
        <v>0.83699999999999997</v>
      </c>
      <c r="G212" s="103">
        <v>0.93700000000000006</v>
      </c>
      <c r="H212" s="103">
        <v>0.88500000000000001</v>
      </c>
      <c r="I212" s="103">
        <v>0.85799999999999998</v>
      </c>
      <c r="J212" s="103">
        <v>0.85399999999999998</v>
      </c>
      <c r="K212" s="103">
        <v>0.79700000000000004</v>
      </c>
      <c r="L212" s="103">
        <v>0.83</v>
      </c>
      <c r="M212" s="103">
        <v>0.871</v>
      </c>
      <c r="N212" s="103">
        <v>0.84499999999999997</v>
      </c>
      <c r="O212" s="103">
        <v>0.89300000000000002</v>
      </c>
      <c r="P212" s="103">
        <v>0.88300000000000001</v>
      </c>
      <c r="Q212" s="103">
        <v>0.85599999999999998</v>
      </c>
      <c r="R212" s="103">
        <v>0.86899999999999999</v>
      </c>
      <c r="S212" s="103">
        <v>0.92500000000000004</v>
      </c>
      <c r="T212" s="103">
        <v>0.95699999999999996</v>
      </c>
      <c r="U212" s="103">
        <v>0.91600000000000004</v>
      </c>
      <c r="V212" s="103">
        <v>0.9</v>
      </c>
      <c r="W212" s="103">
        <v>0.82899999999999996</v>
      </c>
      <c r="X212" s="103">
        <v>0.89100000000000001</v>
      </c>
      <c r="Y212" s="103">
        <v>0.90300000000000002</v>
      </c>
      <c r="Z212" s="103">
        <v>0.82499999999999996</v>
      </c>
      <c r="AA212" s="103">
        <v>0.93100000000000005</v>
      </c>
      <c r="AB212" s="103">
        <v>0.95799999999999996</v>
      </c>
      <c r="AC212" s="103">
        <v>0.93600000000000005</v>
      </c>
      <c r="AD212" s="103">
        <v>0.93200000000000005</v>
      </c>
      <c r="AE212" s="103">
        <v>0.94599999999999995</v>
      </c>
      <c r="AF212" s="103">
        <v>0.92600000000000005</v>
      </c>
      <c r="AG212" s="103">
        <v>0.92900000000000005</v>
      </c>
      <c r="AH212" s="103">
        <v>0.94</v>
      </c>
      <c r="AI212" s="103">
        <v>0.92200000000000004</v>
      </c>
    </row>
    <row r="213" spans="1:35" x14ac:dyDescent="0.25">
      <c r="A213" s="170" t="s">
        <v>32</v>
      </c>
      <c r="B213" s="103">
        <v>0.58199999999999996</v>
      </c>
      <c r="C213" s="103">
        <v>0.67900000000000005</v>
      </c>
      <c r="D213" s="103">
        <v>0.61</v>
      </c>
      <c r="E213" s="103">
        <v>0.59499999999999997</v>
      </c>
      <c r="F213" s="103">
        <v>0.57899999999999996</v>
      </c>
      <c r="G213" s="103">
        <v>0.55900000000000005</v>
      </c>
      <c r="H213" s="103">
        <v>0.59</v>
      </c>
      <c r="I213" s="103">
        <v>0.54900000000000004</v>
      </c>
      <c r="J213" s="103">
        <v>0.52500000000000002</v>
      </c>
      <c r="K213" s="103">
        <v>0.57999999999999996</v>
      </c>
      <c r="L213" s="103">
        <v>0.52300000000000002</v>
      </c>
      <c r="M213" s="103">
        <v>0.51200000000000001</v>
      </c>
      <c r="N213" s="103">
        <v>0.52100000000000002</v>
      </c>
      <c r="O213" s="103">
        <v>0.54100000000000004</v>
      </c>
      <c r="P213" s="103">
        <v>0.51600000000000001</v>
      </c>
      <c r="Q213" s="103">
        <v>0.52</v>
      </c>
      <c r="R213" s="103">
        <v>0.56399999999999995</v>
      </c>
      <c r="S213" s="103">
        <v>0.56899999999999995</v>
      </c>
      <c r="T213" s="103">
        <v>0.64600000000000002</v>
      </c>
      <c r="U213" s="103">
        <v>0.73799999999999999</v>
      </c>
      <c r="V213" s="103">
        <v>0.64</v>
      </c>
      <c r="W213" s="103">
        <v>0.73099999999999998</v>
      </c>
      <c r="X213" s="103">
        <v>0.68600000000000005</v>
      </c>
      <c r="Y213" s="103">
        <v>0.50600000000000001</v>
      </c>
      <c r="Z213" s="103">
        <v>0.70699999999999996</v>
      </c>
      <c r="AA213" s="103">
        <v>0.78300000000000003</v>
      </c>
      <c r="AB213" s="103">
        <v>0.93300000000000005</v>
      </c>
      <c r="AC213" s="103">
        <v>0.73799999999999999</v>
      </c>
      <c r="AD213" s="103">
        <v>0.745</v>
      </c>
      <c r="AE213" s="103">
        <v>0.60499999999999998</v>
      </c>
      <c r="AF213" s="103">
        <v>0.59199999999999997</v>
      </c>
      <c r="AG213" s="103">
        <v>0.64900000000000002</v>
      </c>
      <c r="AH213" s="103">
        <v>0.624</v>
      </c>
      <c r="AI213" s="103">
        <v>0.63500000000000001</v>
      </c>
    </row>
    <row r="214" spans="1:35" x14ac:dyDescent="0.25">
      <c r="A214" s="170" t="s">
        <v>33</v>
      </c>
      <c r="B214" s="103">
        <v>0.93200000000000005</v>
      </c>
      <c r="C214" s="103">
        <v>0.95899999999999996</v>
      </c>
      <c r="D214" s="103">
        <v>0.90100000000000002</v>
      </c>
      <c r="E214" s="103">
        <v>0.83599999999999997</v>
      </c>
      <c r="F214" s="103">
        <v>0.82599999999999996</v>
      </c>
      <c r="G214" s="103">
        <v>0.93100000000000005</v>
      </c>
      <c r="H214" s="103">
        <v>0.9</v>
      </c>
      <c r="I214" s="103">
        <v>0.89300000000000002</v>
      </c>
      <c r="J214" s="103">
        <v>0.90800000000000003</v>
      </c>
      <c r="K214" s="103">
        <v>0.85399999999999998</v>
      </c>
      <c r="L214" s="103">
        <v>0.86399999999999999</v>
      </c>
      <c r="M214" s="103">
        <v>0.86399999999999999</v>
      </c>
      <c r="N214" s="103">
        <v>0.93899999999999995</v>
      </c>
      <c r="O214" s="103">
        <v>0.93100000000000005</v>
      </c>
      <c r="P214" s="103">
        <v>0.89</v>
      </c>
      <c r="Q214" s="103">
        <v>0.92300000000000004</v>
      </c>
      <c r="R214" s="103">
        <v>0.95299999999999996</v>
      </c>
      <c r="S214" s="103">
        <v>0.92600000000000005</v>
      </c>
      <c r="T214" s="103">
        <v>0.92</v>
      </c>
      <c r="U214" s="103">
        <v>0.92700000000000005</v>
      </c>
      <c r="V214" s="103">
        <v>0.89</v>
      </c>
      <c r="W214" s="103">
        <v>0.83399999999999996</v>
      </c>
      <c r="X214" s="103">
        <v>0.89800000000000002</v>
      </c>
      <c r="Y214" s="103">
        <v>0.92100000000000004</v>
      </c>
      <c r="Z214" s="103">
        <v>0.90100000000000002</v>
      </c>
      <c r="AA214" s="103">
        <v>0.92600000000000005</v>
      </c>
      <c r="AB214" s="103">
        <v>0.94399999999999995</v>
      </c>
      <c r="AC214" s="103">
        <v>0.92700000000000005</v>
      </c>
      <c r="AD214" s="103">
        <v>0.92800000000000005</v>
      </c>
      <c r="AE214" s="103">
        <v>0.92300000000000004</v>
      </c>
      <c r="AF214" s="103">
        <v>0.91800000000000004</v>
      </c>
      <c r="AG214" s="103">
        <v>0.91100000000000003</v>
      </c>
      <c r="AH214" s="103">
        <v>0.94199999999999995</v>
      </c>
      <c r="AI214" s="103">
        <v>0.89400000000000002</v>
      </c>
    </row>
    <row r="215" spans="1:35" x14ac:dyDescent="0.25">
      <c r="A215" s="170" t="s">
        <v>34</v>
      </c>
      <c r="B215" s="103">
        <v>0.81799999999999995</v>
      </c>
      <c r="C215" s="103">
        <v>0.97899999999999998</v>
      </c>
      <c r="D215" s="103">
        <v>0.93799999999999994</v>
      </c>
      <c r="E215" s="103">
        <v>0.84199999999999997</v>
      </c>
      <c r="F215" s="103">
        <v>0.93899999999999995</v>
      </c>
      <c r="G215" s="103">
        <v>0.91300000000000003</v>
      </c>
      <c r="H215" s="103">
        <v>0.79300000000000004</v>
      </c>
      <c r="I215" s="103">
        <v>0.82899999999999996</v>
      </c>
      <c r="J215" s="103">
        <v>0.71299999999999997</v>
      </c>
      <c r="K215" s="103">
        <v>0.70499999999999996</v>
      </c>
      <c r="L215" s="103">
        <v>0.67500000000000004</v>
      </c>
      <c r="M215" s="103">
        <v>0.75600000000000001</v>
      </c>
      <c r="N215" s="103">
        <v>0.53500000000000003</v>
      </c>
      <c r="O215" s="103">
        <v>0.52200000000000002</v>
      </c>
      <c r="P215" s="103">
        <v>0.372</v>
      </c>
      <c r="Q215" s="103">
        <v>0.43</v>
      </c>
      <c r="R215" s="103">
        <v>0.40200000000000002</v>
      </c>
      <c r="S215" s="103">
        <v>0.46500000000000002</v>
      </c>
      <c r="T215" s="103">
        <v>0.53600000000000003</v>
      </c>
      <c r="U215" s="103">
        <v>0.70099999999999996</v>
      </c>
      <c r="V215" s="103">
        <v>0.69499999999999995</v>
      </c>
      <c r="W215" s="103">
        <v>0.69799999999999995</v>
      </c>
      <c r="X215" s="103">
        <v>0.71799999999999997</v>
      </c>
      <c r="Y215" s="103">
        <v>0.84599999999999997</v>
      </c>
      <c r="Z215" s="103">
        <v>0.83599999999999997</v>
      </c>
      <c r="AA215" s="103">
        <v>0.878</v>
      </c>
      <c r="AB215" s="103">
        <v>0.79200000000000004</v>
      </c>
      <c r="AC215" s="103">
        <v>0.72599999999999998</v>
      </c>
      <c r="AD215" s="103">
        <v>0.873</v>
      </c>
      <c r="AE215" s="103">
        <v>0.80300000000000005</v>
      </c>
      <c r="AF215" s="103">
        <v>0.64500000000000002</v>
      </c>
      <c r="AG215" s="103">
        <v>0.81499999999999995</v>
      </c>
      <c r="AH215" s="103">
        <v>0.74199999999999999</v>
      </c>
      <c r="AI215" s="103">
        <v>0.68600000000000005</v>
      </c>
    </row>
    <row r="216" spans="1:35" x14ac:dyDescent="0.25">
      <c r="A216" s="171" t="s">
        <v>142</v>
      </c>
      <c r="B216" s="104"/>
      <c r="C216" s="104"/>
      <c r="D216" s="104"/>
      <c r="E216" s="104"/>
      <c r="F216" s="104"/>
      <c r="G216" s="104"/>
      <c r="H216" s="104"/>
      <c r="I216" s="104"/>
      <c r="J216" s="104"/>
      <c r="K216" s="104"/>
      <c r="L216" s="104"/>
      <c r="M216" s="104"/>
      <c r="N216" s="104"/>
      <c r="O216" s="104"/>
      <c r="P216" s="104"/>
      <c r="Q216" s="104"/>
      <c r="R216" s="104"/>
      <c r="S216" s="104"/>
      <c r="T216" s="104"/>
      <c r="U216" s="104"/>
      <c r="V216" s="104"/>
      <c r="W216" s="104"/>
      <c r="X216" s="104"/>
      <c r="Y216" s="104"/>
      <c r="Z216" s="104"/>
      <c r="AA216" s="104"/>
      <c r="AB216" s="104"/>
      <c r="AC216" s="104"/>
      <c r="AD216" s="104"/>
      <c r="AE216" s="104"/>
      <c r="AF216" s="104"/>
      <c r="AG216" s="104"/>
      <c r="AH216" s="104"/>
      <c r="AI216" s="104"/>
    </row>
    <row r="217" spans="1:35" x14ac:dyDescent="0.25">
      <c r="A217" s="172" t="s">
        <v>143</v>
      </c>
      <c r="B217" s="103"/>
      <c r="C217" s="103"/>
      <c r="D217" s="103"/>
      <c r="E217" s="103"/>
      <c r="F217" s="103"/>
      <c r="G217" s="103"/>
      <c r="H217" s="103"/>
      <c r="I217" s="103"/>
      <c r="J217" s="103"/>
      <c r="K217" s="103"/>
      <c r="L217" s="103"/>
      <c r="M217" s="103"/>
      <c r="N217" s="103"/>
      <c r="O217" s="103"/>
      <c r="P217" s="103"/>
      <c r="Q217" s="103"/>
      <c r="R217" s="103"/>
      <c r="S217" s="103"/>
      <c r="T217" s="103"/>
      <c r="U217" s="103"/>
      <c r="V217" s="103"/>
      <c r="W217" s="103"/>
      <c r="X217" s="103"/>
      <c r="Y217" s="103"/>
      <c r="Z217" s="103"/>
      <c r="AA217" s="103"/>
      <c r="AB217" s="103"/>
      <c r="AC217" s="103"/>
      <c r="AD217" s="103"/>
      <c r="AE217" s="103"/>
      <c r="AF217" s="103"/>
      <c r="AG217" s="103"/>
      <c r="AH217" s="103"/>
      <c r="AI217" s="103"/>
    </row>
    <row r="218" spans="1:35" x14ac:dyDescent="0.25">
      <c r="B218" s="114"/>
      <c r="C218" s="114"/>
      <c r="D218" s="114"/>
      <c r="E218" s="114"/>
      <c r="F218" s="114"/>
      <c r="G218" s="114"/>
      <c r="H218" s="114"/>
      <c r="I218" s="114"/>
      <c r="J218" s="114"/>
      <c r="K218" s="114"/>
      <c r="L218" s="114"/>
      <c r="M218" s="114"/>
      <c r="N218" s="114"/>
      <c r="O218" s="114"/>
      <c r="P218" s="114"/>
      <c r="Q218" s="114"/>
      <c r="R218" s="114"/>
      <c r="S218" s="114"/>
      <c r="T218" s="114"/>
      <c r="U218" s="114"/>
      <c r="V218" s="114"/>
      <c r="W218" s="114"/>
      <c r="X218" s="114"/>
      <c r="Y218" s="114"/>
      <c r="Z218" s="114"/>
      <c r="AA218" s="114"/>
      <c r="AB218" s="114"/>
      <c r="AC218" s="114"/>
      <c r="AD218" s="114"/>
      <c r="AE218" s="114"/>
      <c r="AF218" s="114"/>
      <c r="AG218" s="114"/>
      <c r="AH218" s="114"/>
      <c r="AI218" s="114"/>
    </row>
    <row r="219" spans="1:35" x14ac:dyDescent="0.25">
      <c r="A219" s="168" t="s">
        <v>182</v>
      </c>
      <c r="B219" s="169" t="str">
        <f t="shared" ref="B219:G219" si="130">B211</f>
        <v>Nov</v>
      </c>
      <c r="C219" s="169" t="str">
        <f t="shared" si="130"/>
        <v>Jan</v>
      </c>
      <c r="D219" s="169" t="str">
        <f t="shared" si="130"/>
        <v>Feb</v>
      </c>
      <c r="E219" s="169" t="str">
        <f t="shared" si="130"/>
        <v>Mar</v>
      </c>
      <c r="F219" s="169" t="str">
        <f t="shared" si="130"/>
        <v>Apr</v>
      </c>
      <c r="G219" s="169" t="str">
        <f t="shared" si="130"/>
        <v>May</v>
      </c>
      <c r="H219" s="169" t="str">
        <f t="shared" ref="H219:V219" si="131">H211</f>
        <v>June</v>
      </c>
      <c r="I219" s="169" t="str">
        <f t="shared" ref="I219:U219" si="132">I211</f>
        <v>July</v>
      </c>
      <c r="J219" s="169" t="str">
        <f t="shared" si="132"/>
        <v>August</v>
      </c>
      <c r="K219" s="169" t="str">
        <f t="shared" si="132"/>
        <v>September</v>
      </c>
      <c r="L219" s="169" t="str">
        <f t="shared" si="132"/>
        <v>October</v>
      </c>
      <c r="M219" s="169" t="str">
        <f t="shared" si="132"/>
        <v>November</v>
      </c>
      <c r="N219" s="169" t="str">
        <f t="shared" si="132"/>
        <v>December</v>
      </c>
      <c r="O219" s="169" t="str">
        <f t="shared" si="132"/>
        <v>January</v>
      </c>
      <c r="P219" s="169" t="str">
        <f t="shared" si="132"/>
        <v>February</v>
      </c>
      <c r="Q219" s="169" t="str">
        <f t="shared" si="132"/>
        <v>March</v>
      </c>
      <c r="R219" s="169" t="str">
        <f t="shared" si="132"/>
        <v>April</v>
      </c>
      <c r="S219" s="169" t="str">
        <f t="shared" si="132"/>
        <v>May</v>
      </c>
      <c r="T219" s="169" t="str">
        <f t="shared" si="132"/>
        <v>June</v>
      </c>
      <c r="U219" s="169" t="str">
        <f t="shared" si="132"/>
        <v>July</v>
      </c>
      <c r="V219" s="169" t="str">
        <f t="shared" si="131"/>
        <v>August</v>
      </c>
      <c r="W219" s="211">
        <f t="shared" ref="W219:AI219" si="133">W211</f>
        <v>45536</v>
      </c>
      <c r="X219" s="211">
        <f t="shared" ref="X219:AH219" si="134">X211</f>
        <v>45566</v>
      </c>
      <c r="Y219" s="211">
        <f t="shared" si="134"/>
        <v>45597</v>
      </c>
      <c r="Z219" s="211">
        <f t="shared" si="134"/>
        <v>45627</v>
      </c>
      <c r="AA219" s="211">
        <f t="shared" si="134"/>
        <v>45658</v>
      </c>
      <c r="AB219" s="211">
        <f t="shared" si="134"/>
        <v>45689</v>
      </c>
      <c r="AC219" s="211">
        <f t="shared" si="134"/>
        <v>45717</v>
      </c>
      <c r="AD219" s="211">
        <f t="shared" si="134"/>
        <v>45748</v>
      </c>
      <c r="AE219" s="211">
        <f t="shared" si="134"/>
        <v>45778</v>
      </c>
      <c r="AF219" s="211">
        <f t="shared" si="134"/>
        <v>45809</v>
      </c>
      <c r="AG219" s="211">
        <f t="shared" si="134"/>
        <v>45839</v>
      </c>
      <c r="AH219" s="211">
        <f t="shared" si="134"/>
        <v>45870</v>
      </c>
      <c r="AI219" s="211">
        <f t="shared" si="133"/>
        <v>45901</v>
      </c>
    </row>
    <row r="220" spans="1:35" x14ac:dyDescent="0.25">
      <c r="A220" s="170" t="s">
        <v>31</v>
      </c>
      <c r="B220" s="103">
        <v>0.78800000000000003</v>
      </c>
      <c r="C220" s="103">
        <v>0.80600000000000005</v>
      </c>
      <c r="D220" s="103">
        <v>0.73899999999999999</v>
      </c>
      <c r="E220" s="103">
        <v>0.83399999999999996</v>
      </c>
      <c r="F220" s="103">
        <v>0.88400000000000001</v>
      </c>
      <c r="G220" s="103">
        <v>0.88400000000000001</v>
      </c>
      <c r="H220" s="103">
        <v>0.88500000000000001</v>
      </c>
      <c r="I220" s="103">
        <v>0.86499999999999999</v>
      </c>
      <c r="J220" s="103">
        <v>0.88400000000000001</v>
      </c>
      <c r="K220" s="103">
        <v>0.86599999999999999</v>
      </c>
      <c r="L220" s="103">
        <v>1.06</v>
      </c>
      <c r="M220" s="103">
        <v>0.89500000000000002</v>
      </c>
      <c r="N220" s="103">
        <v>0.90600000000000003</v>
      </c>
      <c r="O220" s="103">
        <v>0.88800000000000001</v>
      </c>
      <c r="P220" s="103">
        <v>0.82699999999999996</v>
      </c>
      <c r="Q220" s="103">
        <v>0.91100000000000003</v>
      </c>
      <c r="R220" s="103">
        <v>0.89500000000000002</v>
      </c>
      <c r="S220" s="103">
        <v>0.92100000000000004</v>
      </c>
      <c r="T220" s="103">
        <v>0.94499999999999995</v>
      </c>
      <c r="U220" s="103">
        <v>0.92700000000000005</v>
      </c>
      <c r="V220" s="103">
        <v>0.93899999999999995</v>
      </c>
      <c r="W220" s="103">
        <v>0.90300000000000002</v>
      </c>
      <c r="X220" s="103">
        <v>0.89400000000000002</v>
      </c>
      <c r="Y220" s="103">
        <v>0.89600000000000002</v>
      </c>
      <c r="Z220" s="103">
        <v>0.94099999999999995</v>
      </c>
      <c r="AA220" s="103">
        <v>0.95399999999999996</v>
      </c>
      <c r="AB220" s="103">
        <v>0.96699999999999997</v>
      </c>
      <c r="AC220" s="103">
        <v>0.90700000000000003</v>
      </c>
      <c r="AD220" s="103">
        <v>0.90700000000000003</v>
      </c>
      <c r="AE220" s="103">
        <v>0.91900000000000004</v>
      </c>
      <c r="AF220" s="103">
        <v>0.85699999999999998</v>
      </c>
      <c r="AG220" s="103">
        <v>0.77900000000000003</v>
      </c>
      <c r="AH220" s="103">
        <v>0.67700000000000005</v>
      </c>
      <c r="AI220" s="103">
        <v>0.86499999999999999</v>
      </c>
    </row>
    <row r="221" spans="1:35" x14ac:dyDescent="0.25">
      <c r="A221" s="170" t="s">
        <v>32</v>
      </c>
      <c r="B221" s="103">
        <v>0.871</v>
      </c>
      <c r="C221" s="103">
        <v>0.751</v>
      </c>
      <c r="D221" s="103">
        <v>0.70699999999999996</v>
      </c>
      <c r="E221" s="103">
        <v>0.82099999999999995</v>
      </c>
      <c r="F221" s="103">
        <v>0.85</v>
      </c>
      <c r="G221" s="103">
        <v>0.76500000000000001</v>
      </c>
      <c r="H221" s="103">
        <v>0.82</v>
      </c>
      <c r="I221" s="103">
        <v>0.78</v>
      </c>
      <c r="J221" s="103">
        <v>0.73899999999999999</v>
      </c>
      <c r="K221" s="103">
        <v>0.76600000000000001</v>
      </c>
      <c r="L221" s="103">
        <v>0.91</v>
      </c>
      <c r="M221" s="103">
        <v>0.93</v>
      </c>
      <c r="N221" s="103">
        <v>0.80400000000000005</v>
      </c>
      <c r="O221" s="103">
        <v>0.89700000000000002</v>
      </c>
      <c r="P221" s="103">
        <v>0.86399999999999999</v>
      </c>
      <c r="Q221" s="103">
        <v>0.91</v>
      </c>
      <c r="R221" s="103">
        <v>0.93799999999999994</v>
      </c>
      <c r="S221" s="103">
        <v>0.88500000000000001</v>
      </c>
      <c r="T221" s="103">
        <v>0.91500000000000004</v>
      </c>
      <c r="U221" s="103">
        <v>0.93400000000000005</v>
      </c>
      <c r="V221" s="103">
        <v>0.82899999999999996</v>
      </c>
      <c r="W221" s="103">
        <v>0.80900000000000005</v>
      </c>
      <c r="X221" s="103">
        <v>0.79100000000000004</v>
      </c>
      <c r="Y221" s="103">
        <v>0.74199999999999999</v>
      </c>
      <c r="Z221" s="103">
        <v>0.79800000000000004</v>
      </c>
      <c r="AA221" s="103">
        <v>0.68100000000000005</v>
      </c>
      <c r="AB221" s="103">
        <v>0.72899999999999998</v>
      </c>
      <c r="AC221" s="103">
        <v>0.7</v>
      </c>
      <c r="AD221" s="103">
        <v>0.86399999999999999</v>
      </c>
      <c r="AE221" s="103">
        <v>0.84199999999999997</v>
      </c>
      <c r="AF221" s="103">
        <v>0.52100000000000002</v>
      </c>
      <c r="AG221" s="103">
        <v>0.88200000000000001</v>
      </c>
      <c r="AH221" s="103">
        <v>0.88200000000000001</v>
      </c>
      <c r="AI221" s="103">
        <v>0.86799999999999999</v>
      </c>
    </row>
    <row r="222" spans="1:35" x14ac:dyDescent="0.25">
      <c r="A222" s="170" t="s">
        <v>33</v>
      </c>
      <c r="B222" s="103">
        <v>0.87</v>
      </c>
      <c r="C222" s="103">
        <v>0.90100000000000002</v>
      </c>
      <c r="D222" s="103">
        <v>0.81200000000000006</v>
      </c>
      <c r="E222" s="103">
        <v>0.89600000000000002</v>
      </c>
      <c r="F222" s="103">
        <v>0.95799999999999996</v>
      </c>
      <c r="G222" s="103">
        <v>0.96799999999999997</v>
      </c>
      <c r="H222" s="103">
        <v>0.97299999999999998</v>
      </c>
      <c r="I222" s="103">
        <v>0.94499999999999995</v>
      </c>
      <c r="J222" s="103">
        <v>0.95199999999999996</v>
      </c>
      <c r="K222" s="103">
        <v>0.89600000000000002</v>
      </c>
      <c r="L222" s="103">
        <v>0.86399999999999999</v>
      </c>
      <c r="M222" s="103">
        <v>0.97499999999999998</v>
      </c>
      <c r="N222" s="103">
        <v>0.99099999999999999</v>
      </c>
      <c r="O222" s="103">
        <v>0.96399999999999997</v>
      </c>
      <c r="P222" s="103">
        <v>0.95699999999999996</v>
      </c>
      <c r="Q222" s="103">
        <v>0.93799999999999994</v>
      </c>
      <c r="R222" s="103">
        <v>0.96599999999999997</v>
      </c>
      <c r="S222" s="103">
        <v>0.96599999999999997</v>
      </c>
      <c r="T222" s="103">
        <v>0.97099999999999997</v>
      </c>
      <c r="U222" s="103">
        <v>0.95599999999999996</v>
      </c>
      <c r="V222" s="103">
        <v>0.96899999999999997</v>
      </c>
      <c r="W222" s="103">
        <v>0.97899999999999998</v>
      </c>
      <c r="X222" s="103">
        <v>0.98599999999999999</v>
      </c>
      <c r="Y222" s="103">
        <v>0.95299999999999996</v>
      </c>
      <c r="Z222" s="103">
        <v>1.006</v>
      </c>
      <c r="AA222" s="103">
        <v>1.004</v>
      </c>
      <c r="AB222" s="103">
        <v>0.99099999999999999</v>
      </c>
      <c r="AC222" s="103">
        <v>1.0049999999999999</v>
      </c>
      <c r="AD222" s="103">
        <v>0.98799999999999999</v>
      </c>
      <c r="AE222" s="103">
        <v>0.98399999999999999</v>
      </c>
      <c r="AF222" s="103">
        <v>0.84599999999999997</v>
      </c>
      <c r="AG222" s="103">
        <v>0.872</v>
      </c>
      <c r="AH222" s="103">
        <v>0.84799999999999998</v>
      </c>
      <c r="AI222" s="103">
        <v>0.86199999999999999</v>
      </c>
    </row>
    <row r="223" spans="1:35" x14ac:dyDescent="0.25">
      <c r="A223" s="170" t="s">
        <v>34</v>
      </c>
      <c r="B223" s="103">
        <v>0.90600000000000003</v>
      </c>
      <c r="C223" s="103">
        <v>0.86399999999999999</v>
      </c>
      <c r="D223" s="103">
        <v>0.84199999999999997</v>
      </c>
      <c r="E223" s="103">
        <v>0.83499999999999996</v>
      </c>
      <c r="F223" s="103">
        <v>0.82299999999999995</v>
      </c>
      <c r="G223" s="103">
        <v>0.84199999999999997</v>
      </c>
      <c r="H223" s="103">
        <v>0.76300000000000001</v>
      </c>
      <c r="I223" s="103">
        <v>0.83099999999999996</v>
      </c>
      <c r="J223" s="103">
        <v>0.81799999999999995</v>
      </c>
      <c r="K223" s="103">
        <v>0.81499999999999995</v>
      </c>
      <c r="L223" s="103">
        <v>0.79300000000000004</v>
      </c>
      <c r="M223" s="103">
        <v>0.88700000000000001</v>
      </c>
      <c r="N223" s="103">
        <v>0.87</v>
      </c>
      <c r="O223" s="103">
        <v>0.88400000000000001</v>
      </c>
      <c r="P223" s="103">
        <v>0.93899999999999995</v>
      </c>
      <c r="Q223" s="103">
        <v>0.92400000000000004</v>
      </c>
      <c r="R223" s="103">
        <v>0.872</v>
      </c>
      <c r="S223" s="103">
        <v>0.85599999999999998</v>
      </c>
      <c r="T223" s="103">
        <v>0.91200000000000003</v>
      </c>
      <c r="U223" s="103">
        <v>0.872</v>
      </c>
      <c r="V223" s="103">
        <v>0.876</v>
      </c>
      <c r="W223" s="103">
        <v>1.022</v>
      </c>
      <c r="X223" s="103">
        <v>0.89700000000000002</v>
      </c>
      <c r="Y223" s="103">
        <v>0.85199999999999998</v>
      </c>
      <c r="Z223" s="103">
        <v>0.89600000000000002</v>
      </c>
      <c r="AA223" s="103">
        <v>0.84199999999999997</v>
      </c>
      <c r="AB223" s="103">
        <v>0.85199999999999998</v>
      </c>
      <c r="AC223" s="103">
        <v>0.89200000000000002</v>
      </c>
      <c r="AD223" s="103">
        <v>0.86499999999999999</v>
      </c>
      <c r="AE223" s="103">
        <v>0.91700000000000004</v>
      </c>
      <c r="AF223" s="103">
        <v>0.93</v>
      </c>
      <c r="AG223" s="103">
        <v>0.97199999999999998</v>
      </c>
      <c r="AH223" s="103">
        <v>0.91700000000000004</v>
      </c>
      <c r="AI223" s="103">
        <v>0.89600000000000002</v>
      </c>
    </row>
    <row r="224" spans="1:35" x14ac:dyDescent="0.25">
      <c r="A224" s="171" t="s">
        <v>142</v>
      </c>
      <c r="B224" s="104"/>
      <c r="C224" s="104"/>
      <c r="D224" s="104"/>
      <c r="E224" s="104"/>
      <c r="F224" s="104"/>
      <c r="G224" s="104"/>
      <c r="H224" s="104"/>
      <c r="I224" s="104"/>
      <c r="J224" s="104"/>
      <c r="K224" s="104"/>
      <c r="L224" s="104"/>
      <c r="M224" s="104"/>
      <c r="N224" s="104"/>
      <c r="O224" s="104"/>
      <c r="P224" s="104"/>
      <c r="Q224" s="104"/>
      <c r="R224" s="104"/>
      <c r="S224" s="104"/>
      <c r="T224" s="104"/>
      <c r="U224" s="104"/>
      <c r="V224" s="104"/>
      <c r="W224" s="104"/>
      <c r="X224" s="104"/>
      <c r="Y224" s="104"/>
      <c r="Z224" s="104"/>
      <c r="AA224" s="104"/>
      <c r="AB224" s="104"/>
      <c r="AC224" s="104"/>
      <c r="AD224" s="104"/>
      <c r="AE224" s="104"/>
      <c r="AF224" s="104"/>
      <c r="AG224" s="104"/>
      <c r="AH224" s="104"/>
      <c r="AI224" s="104"/>
    </row>
    <row r="225" spans="1:35" x14ac:dyDescent="0.25">
      <c r="A225" s="172" t="s">
        <v>143</v>
      </c>
      <c r="B225" s="103"/>
      <c r="C225" s="103"/>
      <c r="D225" s="103"/>
      <c r="E225" s="103"/>
      <c r="F225" s="103"/>
      <c r="G225" s="103"/>
      <c r="H225" s="103"/>
      <c r="I225" s="103"/>
      <c r="J225" s="103"/>
      <c r="K225" s="103"/>
      <c r="L225" s="103"/>
      <c r="M225" s="103"/>
      <c r="N225" s="103"/>
      <c r="O225" s="103"/>
      <c r="P225" s="103"/>
      <c r="Q225" s="103"/>
      <c r="R225" s="103"/>
      <c r="S225" s="103"/>
      <c r="T225" s="103"/>
      <c r="U225" s="103"/>
      <c r="V225" s="103"/>
      <c r="W225" s="103"/>
      <c r="X225" s="103"/>
      <c r="Y225" s="103"/>
      <c r="Z225" s="103"/>
      <c r="AA225" s="103"/>
      <c r="AB225" s="103"/>
      <c r="AC225" s="103"/>
      <c r="AD225" s="103"/>
      <c r="AE225" s="103"/>
      <c r="AF225" s="103"/>
      <c r="AG225" s="103"/>
      <c r="AH225" s="103"/>
      <c r="AI225" s="103"/>
    </row>
    <row r="230" spans="1:35" x14ac:dyDescent="0.25">
      <c r="A230" s="168" t="s">
        <v>331</v>
      </c>
      <c r="B230" s="169">
        <f t="shared" ref="B230:G230" si="135">B222</f>
        <v>0.87</v>
      </c>
      <c r="C230" s="169">
        <f t="shared" si="135"/>
        <v>0.90100000000000002</v>
      </c>
      <c r="D230" s="169">
        <f t="shared" si="135"/>
        <v>0.81200000000000006</v>
      </c>
      <c r="E230" s="169">
        <f t="shared" si="135"/>
        <v>0.89600000000000002</v>
      </c>
      <c r="F230" s="169">
        <f t="shared" si="135"/>
        <v>0.95799999999999996</v>
      </c>
      <c r="G230" s="169">
        <f t="shared" si="135"/>
        <v>0.96799999999999997</v>
      </c>
      <c r="H230" s="169" t="str">
        <f>H219</f>
        <v>June</v>
      </c>
      <c r="I230" s="169" t="str">
        <f t="shared" ref="I230:V230" si="136">I219</f>
        <v>July</v>
      </c>
      <c r="J230" s="169" t="str">
        <f t="shared" si="136"/>
        <v>August</v>
      </c>
      <c r="K230" s="169" t="str">
        <f t="shared" si="136"/>
        <v>September</v>
      </c>
      <c r="L230" s="169" t="str">
        <f t="shared" si="136"/>
        <v>October</v>
      </c>
      <c r="M230" s="169" t="str">
        <f t="shared" si="136"/>
        <v>November</v>
      </c>
      <c r="N230" s="169" t="str">
        <f t="shared" si="136"/>
        <v>December</v>
      </c>
      <c r="O230" s="169" t="str">
        <f t="shared" si="136"/>
        <v>January</v>
      </c>
      <c r="P230" s="169" t="str">
        <f t="shared" si="136"/>
        <v>February</v>
      </c>
      <c r="Q230" s="169" t="str">
        <f t="shared" si="136"/>
        <v>March</v>
      </c>
      <c r="R230" s="169" t="str">
        <f t="shared" si="136"/>
        <v>April</v>
      </c>
      <c r="S230" s="169" t="str">
        <f t="shared" si="136"/>
        <v>May</v>
      </c>
      <c r="T230" s="169" t="str">
        <f t="shared" ref="T230:U230" si="137">T219</f>
        <v>June</v>
      </c>
      <c r="U230" s="169" t="str">
        <f t="shared" si="137"/>
        <v>July</v>
      </c>
      <c r="V230" s="169" t="str">
        <f t="shared" si="136"/>
        <v>August</v>
      </c>
      <c r="W230" s="211">
        <f t="shared" ref="W230:AI230" si="138">W219</f>
        <v>45536</v>
      </c>
      <c r="X230" s="211">
        <f t="shared" ref="X230:AH230" si="139">X219</f>
        <v>45566</v>
      </c>
      <c r="Y230" s="211">
        <f t="shared" si="139"/>
        <v>45597</v>
      </c>
      <c r="Z230" s="211">
        <f t="shared" si="139"/>
        <v>45627</v>
      </c>
      <c r="AA230" s="211">
        <f t="shared" si="139"/>
        <v>45658</v>
      </c>
      <c r="AB230" s="211">
        <f t="shared" si="139"/>
        <v>45689</v>
      </c>
      <c r="AC230" s="211">
        <f t="shared" si="139"/>
        <v>45717</v>
      </c>
      <c r="AD230" s="211">
        <f t="shared" si="139"/>
        <v>45748</v>
      </c>
      <c r="AE230" s="211">
        <f t="shared" si="139"/>
        <v>45778</v>
      </c>
      <c r="AF230" s="211">
        <f t="shared" si="139"/>
        <v>45809</v>
      </c>
      <c r="AG230" s="211">
        <f t="shared" si="139"/>
        <v>45839</v>
      </c>
      <c r="AH230" s="211">
        <f t="shared" si="139"/>
        <v>45870</v>
      </c>
      <c r="AI230" s="211">
        <f t="shared" si="138"/>
        <v>45901</v>
      </c>
    </row>
    <row r="231" spans="1:35" x14ac:dyDescent="0.25">
      <c r="A231" s="170" t="s">
        <v>31</v>
      </c>
      <c r="B231" s="103">
        <v>0.78800000000000003</v>
      </c>
      <c r="C231" s="103">
        <v>0.80600000000000005</v>
      </c>
      <c r="D231" s="103">
        <v>0.73899999999999999</v>
      </c>
      <c r="E231" s="103">
        <v>0.83399999999999996</v>
      </c>
      <c r="F231" s="103">
        <v>0.88400000000000001</v>
      </c>
      <c r="G231" s="103">
        <v>0.88400000000000001</v>
      </c>
      <c r="H231" s="210">
        <f>AVERAGE(H4,H12,H20,H28,H36,H44,H52,H60,H68,H76,H84,H92,H100,H108,H116,H124,H140,H148,H156,H164,H172,H180,H196,H204,H212)</f>
        <v>0.80864000000000003</v>
      </c>
      <c r="I231" s="210">
        <f t="shared" ref="I231:V231" si="140">AVERAGE(I4,I12,I20,I28,I36,I44,I52,I60,I68,I76,I84,I92,I100,I108,I116,I124,I140,I148,I156,I164,I172,I180,I196,I204,I212)</f>
        <v>0.77167999999999992</v>
      </c>
      <c r="J231" s="210">
        <f t="shared" si="140"/>
        <v>0.78276000000000012</v>
      </c>
      <c r="K231" s="210">
        <f t="shared" si="140"/>
        <v>0.79760000000000009</v>
      </c>
      <c r="L231" s="210">
        <f t="shared" si="140"/>
        <v>0.81815999999999989</v>
      </c>
      <c r="M231" s="210">
        <f t="shared" si="140"/>
        <v>0.85752000000000006</v>
      </c>
      <c r="N231" s="210">
        <f t="shared" si="140"/>
        <v>0.82440000000000013</v>
      </c>
      <c r="O231" s="210">
        <f t="shared" si="140"/>
        <v>0.82216000000000011</v>
      </c>
      <c r="P231" s="210">
        <f t="shared" si="140"/>
        <v>0.77532000000000001</v>
      </c>
      <c r="Q231" s="210">
        <f t="shared" si="140"/>
        <v>0.83440000000000003</v>
      </c>
      <c r="R231" s="210">
        <f t="shared" si="140"/>
        <v>0.84707599999999994</v>
      </c>
      <c r="S231" s="210">
        <f t="shared" si="140"/>
        <v>0.88052000000000008</v>
      </c>
      <c r="T231" s="210">
        <f t="shared" ref="T231:U231" si="141">AVERAGE(T4,T12,T20,T28,T36,T44,T52,T60,T68,T76,T84,T92,T100,T108,T116,T124,T140,T148,T156,T164,T172,T180,T196,T204,T212)</f>
        <v>0.88623999999999992</v>
      </c>
      <c r="U231" s="210">
        <f t="shared" si="141"/>
        <v>0.90228000000000019</v>
      </c>
      <c r="V231" s="210">
        <f t="shared" si="140"/>
        <v>0.89575999999999989</v>
      </c>
      <c r="W231" s="210">
        <f t="shared" ref="W231:AI231" si="142">AVERAGE(W4,W12,W20,W28,W36,W44,W52,W60,W68,W76,W84,W92,W100,W108,W116,W124,W140,W148,W156,W164,W172,W180,W196,W204,W212)</f>
        <v>0.89044000000000001</v>
      </c>
      <c r="X231" s="210">
        <f t="shared" ref="X231:AH231" si="143">AVERAGE(X4,X12,X20,X28,X36,X44,X52,X60,X68,X76,X84,X92,X100,X108,X116,X124,X140,X148,X156,X164,X172,X180,X196,X204,X212)</f>
        <v>0.90716000000000008</v>
      </c>
      <c r="Y231" s="210">
        <f t="shared" si="143"/>
        <v>0.9330400000000002</v>
      </c>
      <c r="Z231" s="210">
        <f t="shared" si="143"/>
        <v>0.92519999999999991</v>
      </c>
      <c r="AA231" s="210">
        <f t="shared" si="143"/>
        <v>0.93672000000000011</v>
      </c>
      <c r="AB231" s="210">
        <f t="shared" si="143"/>
        <v>0.92692000000000008</v>
      </c>
      <c r="AC231" s="210">
        <f t="shared" si="143"/>
        <v>0.95283999999999991</v>
      </c>
      <c r="AD231" s="210">
        <f t="shared" si="143"/>
        <v>0.92383999999999988</v>
      </c>
      <c r="AE231" s="210">
        <f t="shared" si="143"/>
        <v>0.88864000000000032</v>
      </c>
      <c r="AF231" s="210">
        <f t="shared" si="143"/>
        <v>0.87663999999999975</v>
      </c>
      <c r="AG231" s="210">
        <f t="shared" si="143"/>
        <v>0.86335999999999968</v>
      </c>
      <c r="AH231" s="210">
        <f t="shared" si="143"/>
        <v>0.83896000000000004</v>
      </c>
      <c r="AI231" s="210">
        <f t="shared" si="142"/>
        <v>0.82335999999999998</v>
      </c>
    </row>
    <row r="232" spans="1:35" x14ac:dyDescent="0.25">
      <c r="A232" s="170" t="s">
        <v>32</v>
      </c>
      <c r="B232" s="103">
        <v>0.871</v>
      </c>
      <c r="C232" s="103">
        <v>0.751</v>
      </c>
      <c r="D232" s="103">
        <v>0.70699999999999996</v>
      </c>
      <c r="E232" s="103">
        <v>0.82099999999999995</v>
      </c>
      <c r="F232" s="103">
        <v>0.85</v>
      </c>
      <c r="G232" s="103">
        <v>0.76500000000000001</v>
      </c>
      <c r="H232" s="210">
        <f t="shared" ref="H232:V233" si="144">AVERAGE(H5,H13,H21,H29,H37,H45,H53,H61,H69,H77,H85,H93,H101,H109,H117,H125,H141,H149,H157,H165,H173,H181,H197,H205,H213)</f>
        <v>0.7375600000000001</v>
      </c>
      <c r="I232" s="210">
        <f t="shared" si="144"/>
        <v>0.73436000000000012</v>
      </c>
      <c r="J232" s="210">
        <f t="shared" si="144"/>
        <v>0.72388000000000008</v>
      </c>
      <c r="K232" s="210">
        <f t="shared" si="144"/>
        <v>0.72455999999999987</v>
      </c>
      <c r="L232" s="210">
        <f t="shared" si="144"/>
        <v>0.82080000000000009</v>
      </c>
      <c r="M232" s="210">
        <f t="shared" si="144"/>
        <v>0.8073999999999999</v>
      </c>
      <c r="N232" s="210">
        <f t="shared" si="144"/>
        <v>0.77544000000000013</v>
      </c>
      <c r="O232" s="210">
        <f t="shared" si="144"/>
        <v>0.79539999999999988</v>
      </c>
      <c r="P232" s="210">
        <f t="shared" si="144"/>
        <v>0.81812000000000007</v>
      </c>
      <c r="Q232" s="210">
        <f t="shared" si="144"/>
        <v>0.82511999999999996</v>
      </c>
      <c r="R232" s="210">
        <f t="shared" si="144"/>
        <v>0.81077199999999994</v>
      </c>
      <c r="S232" s="210">
        <f t="shared" si="144"/>
        <v>0.84119999999999995</v>
      </c>
      <c r="T232" s="210">
        <f t="shared" ref="T232:U232" si="145">AVERAGE(T5,T13,T21,T29,T37,T45,T53,T61,T69,T77,T85,T93,T101,T109,T117,T125,T141,T149,T157,T165,T173,T181,T197,T205,T213)</f>
        <v>0.85960000000000003</v>
      </c>
      <c r="U232" s="210">
        <f t="shared" si="145"/>
        <v>0.86443999999999988</v>
      </c>
      <c r="V232" s="210">
        <f t="shared" si="144"/>
        <v>0.84619999999999995</v>
      </c>
      <c r="W232" s="210">
        <f t="shared" ref="W232:AI232" si="146">AVERAGE(W5,W13,W21,W29,W37,W45,W53,W61,W69,W77,W85,W93,W101,W109,W117,W125,W141,W149,W157,W165,W173,W181,W197,W205,W213)</f>
        <v>0.84179999999999988</v>
      </c>
      <c r="X232" s="210">
        <f t="shared" ref="X232:AH232" si="147">AVERAGE(X5,X13,X21,X29,X37,X45,X53,X61,X69,X77,X85,X93,X101,X109,X117,X125,X141,X149,X157,X165,X173,X181,X197,X205,X213)</f>
        <v>0.89599999999999969</v>
      </c>
      <c r="Y232" s="210">
        <f t="shared" si="147"/>
        <v>0.85750019417475754</v>
      </c>
      <c r="Z232" s="210">
        <f t="shared" si="147"/>
        <v>0.89960000000000018</v>
      </c>
      <c r="AA232" s="210">
        <f t="shared" si="147"/>
        <v>0.92303999999999975</v>
      </c>
      <c r="AB232" s="210">
        <f t="shared" si="147"/>
        <v>0.92711999999999994</v>
      </c>
      <c r="AC232" s="210">
        <f t="shared" si="147"/>
        <v>0.8803200000000001</v>
      </c>
      <c r="AD232" s="210">
        <f t="shared" si="147"/>
        <v>0.89444000000000001</v>
      </c>
      <c r="AE232" s="210">
        <f t="shared" si="147"/>
        <v>0.89807999999999988</v>
      </c>
      <c r="AF232" s="210">
        <f t="shared" si="147"/>
        <v>0.85539999999999994</v>
      </c>
      <c r="AG232" s="210">
        <f t="shared" si="147"/>
        <v>0.8252799999999999</v>
      </c>
      <c r="AH232" s="210">
        <f t="shared" si="147"/>
        <v>0.81683999999999979</v>
      </c>
      <c r="AI232" s="210">
        <f t="shared" si="146"/>
        <v>0.82516</v>
      </c>
    </row>
    <row r="233" spans="1:35" x14ac:dyDescent="0.25">
      <c r="A233" s="170" t="s">
        <v>33</v>
      </c>
      <c r="B233" s="103">
        <v>0.87</v>
      </c>
      <c r="C233" s="103">
        <v>0.90100000000000002</v>
      </c>
      <c r="D233" s="103">
        <v>0.81200000000000006</v>
      </c>
      <c r="E233" s="103">
        <v>0.89600000000000002</v>
      </c>
      <c r="F233" s="103">
        <v>0.95799999999999996</v>
      </c>
      <c r="G233" s="103">
        <v>0.96799999999999997</v>
      </c>
      <c r="H233" s="210">
        <f t="shared" si="144"/>
        <v>0.91801199999999994</v>
      </c>
      <c r="I233" s="210">
        <f t="shared" si="144"/>
        <v>0.93680000000000008</v>
      </c>
      <c r="J233" s="210">
        <f t="shared" si="144"/>
        <v>0.92</v>
      </c>
      <c r="K233" s="210">
        <f t="shared" si="144"/>
        <v>0.9366000000000001</v>
      </c>
      <c r="L233" s="210">
        <f t="shared" si="144"/>
        <v>0.96148000000000011</v>
      </c>
      <c r="M233" s="210">
        <f t="shared" si="144"/>
        <v>0.9708</v>
      </c>
      <c r="N233" s="210">
        <f t="shared" si="144"/>
        <v>0.96483999999999992</v>
      </c>
      <c r="O233" s="210">
        <f t="shared" si="144"/>
        <v>0.94220000000000037</v>
      </c>
      <c r="P233" s="210">
        <f t="shared" si="144"/>
        <v>0.94016000000000011</v>
      </c>
      <c r="Q233" s="210">
        <f t="shared" si="144"/>
        <v>0.93328</v>
      </c>
      <c r="R233" s="210">
        <f t="shared" si="144"/>
        <v>0.94763999999999982</v>
      </c>
      <c r="S233" s="210">
        <f t="shared" si="144"/>
        <v>0.95095999999999981</v>
      </c>
      <c r="T233" s="210">
        <f t="shared" ref="T233:U233" si="148">AVERAGE(T6,T14,T22,T30,T38,T46,T54,T62,T70,T78,T86,T94,T102,T110,T118,T126,T142,T150,T158,T166,T174,T182,T198,T206,T214)</f>
        <v>0.97711999999999999</v>
      </c>
      <c r="U233" s="210">
        <f t="shared" si="148"/>
        <v>0.9794400000000002</v>
      </c>
      <c r="V233" s="210">
        <f t="shared" si="144"/>
        <v>0.94856000000000007</v>
      </c>
      <c r="W233" s="210">
        <f t="shared" ref="W233:AI233" si="149">AVERAGE(W6,W14,W22,W30,W38,W46,W54,W62,W70,W78,W86,W94,W102,W110,W118,W126,W142,W150,W158,W166,W174,W182,W198,W206,W214)</f>
        <v>0.9512400000000002</v>
      </c>
      <c r="X233" s="210">
        <f t="shared" ref="X233:AH233" si="150">AVERAGE(X6,X14,X22,X30,X38,X46,X54,X62,X70,X78,X86,X94,X102,X110,X118,X126,X142,X150,X158,X166,X174,X182,X198,X206,X214)</f>
        <v>0.97384000000000004</v>
      </c>
      <c r="Y233" s="210">
        <f t="shared" si="150"/>
        <v>0.96843999999999997</v>
      </c>
      <c r="Z233" s="210">
        <f t="shared" si="150"/>
        <v>0.97215999999999991</v>
      </c>
      <c r="AA233" s="210">
        <f t="shared" si="150"/>
        <v>0.99499999999999966</v>
      </c>
      <c r="AB233" s="210">
        <f t="shared" si="150"/>
        <v>1.0036400000000001</v>
      </c>
      <c r="AC233" s="210">
        <f t="shared" si="150"/>
        <v>0.99116000000000015</v>
      </c>
      <c r="AD233" s="210">
        <f t="shared" si="150"/>
        <v>0.96820000000000006</v>
      </c>
      <c r="AE233" s="210">
        <f t="shared" si="150"/>
        <v>0.96164000000000016</v>
      </c>
      <c r="AF233" s="210">
        <f t="shared" si="150"/>
        <v>0.89491999999999972</v>
      </c>
      <c r="AG233" s="210">
        <f t="shared" si="150"/>
        <v>0.93905600000000011</v>
      </c>
      <c r="AH233" s="210">
        <f t="shared" si="150"/>
        <v>0.91843999999999981</v>
      </c>
      <c r="AI233" s="210">
        <f t="shared" si="149"/>
        <v>0.91847999999999985</v>
      </c>
    </row>
    <row r="234" spans="1:35" x14ac:dyDescent="0.25">
      <c r="A234" s="170" t="s">
        <v>34</v>
      </c>
      <c r="B234" s="103">
        <v>0.90600000000000003</v>
      </c>
      <c r="C234" s="103">
        <v>0.86399999999999999</v>
      </c>
      <c r="D234" s="103">
        <v>0.84199999999999997</v>
      </c>
      <c r="E234" s="103">
        <v>0.83499999999999996</v>
      </c>
      <c r="F234" s="103">
        <v>0.82299999999999995</v>
      </c>
      <c r="G234" s="103">
        <v>0.84199999999999997</v>
      </c>
      <c r="H234" s="210">
        <f>AVERAGE(H7,H15,H23,H31,H39,H47,H55,H63,H71,H79,H87,H95,H103,H111,H119,H127,H143,H151,H159,H167,H175,H183,H199,H207,H215)</f>
        <v>0.89319999999999988</v>
      </c>
      <c r="I234" s="210">
        <f t="shared" ref="I234:V234" si="151">AVERAGE(I7,I15,I23,I31,I39,I47,I55,I63,I71,I79,I87,I95,I103,I111,I119,I127,I143,I151,I159,I167,I175,I183,I199,I207,I215)</f>
        <v>0.88436000000000003</v>
      </c>
      <c r="J234" s="210">
        <f t="shared" si="151"/>
        <v>0.89236000000000015</v>
      </c>
      <c r="K234" s="210">
        <f t="shared" si="151"/>
        <v>0.89631999999999989</v>
      </c>
      <c r="L234" s="210">
        <f t="shared" si="151"/>
        <v>0.874004</v>
      </c>
      <c r="M234" s="210">
        <f t="shared" si="151"/>
        <v>0.88251999999999997</v>
      </c>
      <c r="N234" s="210">
        <f t="shared" si="151"/>
        <v>0.84632000000000007</v>
      </c>
      <c r="O234" s="210">
        <f t="shared" si="151"/>
        <v>0.8590000000000001</v>
      </c>
      <c r="P234" s="210">
        <f t="shared" si="151"/>
        <v>0.88988000000000023</v>
      </c>
      <c r="Q234" s="210">
        <f t="shared" si="151"/>
        <v>0.87392000000000014</v>
      </c>
      <c r="R234" s="210">
        <f>AVERAGE(R7,R15,R23,R31,R39,R47,R55,R63,R71,R79,R87,R95,R103,R111,R119,R127,R143,R151,R159,R167,R175,R183,R199,R207,R215)</f>
        <v>0.90772000000000008</v>
      </c>
      <c r="S234" s="210">
        <f t="shared" si="151"/>
        <v>0.85727999999999993</v>
      </c>
      <c r="T234" s="210">
        <f t="shared" ref="T234:U234" si="152">AVERAGE(T7,T15,T23,T31,T39,T47,T55,T63,T71,T79,T87,T95,T103,T111,T119,T127,T143,T151,T159,T167,T175,T183,T199,T207,T215)</f>
        <v>0.90064000000000011</v>
      </c>
      <c r="U234" s="210">
        <f t="shared" si="152"/>
        <v>0.90916000000000008</v>
      </c>
      <c r="V234" s="210">
        <f t="shared" si="151"/>
        <v>0.90507999999999977</v>
      </c>
      <c r="W234" s="210">
        <f t="shared" ref="W234:AI234" si="153">AVERAGE(W7,W15,W23,W31,W39,W47,W55,W63,W71,W79,W87,W95,W103,W111,W119,W127,W143,W151,W159,W167,W175,W183,W199,W207,W215)</f>
        <v>1.0165200000000001</v>
      </c>
      <c r="X234" s="210">
        <f t="shared" ref="X234:AH234" si="154">AVERAGE(X7,X15,X23,X31,X39,X47,X55,X63,X71,X79,X87,X95,X103,X111,X119,X127,X143,X151,X159,X167,X175,X183,X199,X207,X215)</f>
        <v>0.9585999999999999</v>
      </c>
      <c r="Y234" s="210">
        <f t="shared" si="154"/>
        <v>0.97119999999999995</v>
      </c>
      <c r="Z234" s="210">
        <f t="shared" si="154"/>
        <v>0.90235999999999994</v>
      </c>
      <c r="AA234" s="210">
        <f t="shared" si="154"/>
        <v>1.0381199999999999</v>
      </c>
      <c r="AB234" s="210">
        <f t="shared" si="154"/>
        <v>1.0345199999999999</v>
      </c>
      <c r="AC234" s="210">
        <f t="shared" si="154"/>
        <v>1.0195599999999998</v>
      </c>
      <c r="AD234" s="210">
        <f t="shared" si="154"/>
        <v>0.98995999999999995</v>
      </c>
      <c r="AE234" s="210">
        <f t="shared" si="154"/>
        <v>1.0112400000000004</v>
      </c>
      <c r="AF234" s="210">
        <f t="shared" si="154"/>
        <v>0.96507999999999994</v>
      </c>
      <c r="AG234" s="210">
        <f t="shared" si="154"/>
        <v>0.9526</v>
      </c>
      <c r="AH234" s="210">
        <f t="shared" si="154"/>
        <v>0.92832000000000003</v>
      </c>
      <c r="AI234" s="210">
        <f t="shared" si="153"/>
        <v>0.96108000000000005</v>
      </c>
    </row>
    <row r="235" spans="1:35" x14ac:dyDescent="0.25">
      <c r="A235" s="171" t="s">
        <v>142</v>
      </c>
      <c r="B235" s="104"/>
      <c r="C235" s="104"/>
      <c r="D235" s="104"/>
      <c r="E235" s="104"/>
      <c r="F235" s="104"/>
      <c r="G235" s="104"/>
      <c r="H235" s="104"/>
      <c r="I235" s="104"/>
      <c r="J235" s="104"/>
      <c r="K235" s="104"/>
      <c r="L235" s="104"/>
      <c r="M235" s="104"/>
      <c r="N235" s="104"/>
      <c r="O235" s="104"/>
      <c r="P235" s="104"/>
      <c r="Q235" s="104"/>
      <c r="R235" s="104"/>
      <c r="S235" s="104"/>
      <c r="T235" s="104"/>
      <c r="U235" s="104"/>
      <c r="V235" s="104"/>
      <c r="W235" s="104"/>
      <c r="X235" s="104"/>
      <c r="Y235" s="104"/>
      <c r="Z235" s="104"/>
      <c r="AA235" s="104"/>
      <c r="AB235" s="104"/>
      <c r="AC235" s="104"/>
      <c r="AD235" s="104"/>
      <c r="AE235" s="104"/>
      <c r="AF235" s="104"/>
      <c r="AG235" s="104"/>
      <c r="AH235" s="104"/>
      <c r="AI235" s="104"/>
    </row>
    <row r="236" spans="1:35" x14ac:dyDescent="0.25">
      <c r="A236" s="172" t="s">
        <v>143</v>
      </c>
      <c r="B236" s="103"/>
      <c r="C236" s="103"/>
      <c r="D236" s="103"/>
      <c r="E236" s="103"/>
      <c r="F236" s="103"/>
      <c r="G236" s="103"/>
      <c r="H236" s="103"/>
      <c r="I236" s="103"/>
      <c r="J236" s="103"/>
      <c r="K236" s="103"/>
      <c r="L236" s="103"/>
      <c r="M236" s="103"/>
      <c r="N236" s="103"/>
      <c r="O236" s="103"/>
      <c r="P236" s="103"/>
      <c r="Q236" s="103"/>
      <c r="R236" s="103"/>
      <c r="S236" s="103"/>
      <c r="T236" s="103"/>
      <c r="U236" s="103"/>
      <c r="V236" s="103"/>
      <c r="W236" s="103"/>
      <c r="X236" s="103"/>
      <c r="Y236" s="103"/>
      <c r="Z236" s="103"/>
      <c r="AA236" s="103"/>
      <c r="AB236" s="103"/>
      <c r="AC236" s="103"/>
      <c r="AD236" s="103"/>
      <c r="AE236" s="103"/>
      <c r="AF236" s="103"/>
      <c r="AG236" s="103"/>
      <c r="AH236" s="103"/>
      <c r="AI236" s="103"/>
    </row>
  </sheetData>
  <phoneticPr fontId="68" type="noConversion"/>
  <conditionalFormatting sqref="B128:AI128 B216:AI216">
    <cfRule type="cellIs" dxfId="32" priority="62" operator="lessThan">
      <formula>#REF!</formula>
    </cfRule>
  </conditionalFormatting>
  <conditionalFormatting sqref="B224:AI224">
    <cfRule type="cellIs" dxfId="7" priority="7" operator="lessThan">
      <formula>#REF!</formula>
    </cfRule>
  </conditionalFormatting>
  <conditionalFormatting sqref="B235:AI235">
    <cfRule type="cellIs" dxfId="4" priority="3" operator="lessThan">
      <formula>#REF!</formula>
    </cfRule>
  </conditionalFormatting>
  <dataValidations count="2">
    <dataValidation operator="greaterThan" allowBlank="1" showInputMessage="1" showErrorMessage="1" sqref="A11 A19 A27 A35 A43 A51 A59 A67 A83 A131 A139 A147 A195 A91 A99 A107 A115 A123 A155 A163 A171 A179 A187 A203 A211 A3 A75 A219 A230" xr:uid="{00000000-0002-0000-0200-000000000000}"/>
    <dataValidation type="decimal" operator="greaterThanOrEqual" allowBlank="1" showInputMessage="1" showErrorMessage="1" sqref="B212:AI217 B60:AI65 B148:AI153 B52:AI57 B44:AI49 B36:AI41 B20:AI26 B4:AI9 B92:AI97 B100:AI105 B124:AI129 B140:AI145 B132:AI137 B172:AI177 B164:AI169 B28:AI33 B180:AI185 B156:AI161 B84:AI89 B76:AI82 B68:AI73 B204:AI209 B116:AI121 B108:AI113 B220:AI225 B196:AI201 B231:AI236 B12:AI18 B188:AI193" xr:uid="{00000000-0002-0000-0200-000001000000}">
      <formula1>0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61" operator="lessThanOrEqual" id="{591AAA8C-B42D-414F-945E-38A702E5F121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60" operator="greaterThanOrEqual" id="{23EA37D8-4A6C-4B79-B1B7-CE0BDC1129D3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m:sqref>B4:AI7</xm:sqref>
        </x14:conditionalFormatting>
        <x14:conditionalFormatting xmlns:xm="http://schemas.microsoft.com/office/excel/2006/main">
          <x14:cfRule type="cellIs" priority="59" operator="lessThanOrEqual" id="{1288F84A-590D-4A16-A649-2826FC5BA097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58" operator="greaterThanOrEqual" id="{58AE2DAC-43BC-408E-9DD2-16366078A72C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m:sqref>B12:AI15</xm:sqref>
        </x14:conditionalFormatting>
        <x14:conditionalFormatting xmlns:xm="http://schemas.microsoft.com/office/excel/2006/main">
          <x14:cfRule type="cellIs" priority="57" operator="lessThanOrEqual" id="{FD56F5B4-BBDB-4546-AFEF-BD1E426CF2FC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56" operator="greaterThanOrEqual" id="{6C9D2F4D-0842-419B-83F1-0997660BBF2C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m:sqref>B20:AI23</xm:sqref>
        </x14:conditionalFormatting>
        <x14:conditionalFormatting xmlns:xm="http://schemas.microsoft.com/office/excel/2006/main">
          <x14:cfRule type="cellIs" priority="54" operator="greaterThanOrEqual" id="{DC828087-85C5-4DFB-AE30-559C510C88DB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55" operator="lessThanOrEqual" id="{7C0B05B6-793D-4EE4-BAAA-90CF24B59784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B28:AI31</xm:sqref>
        </x14:conditionalFormatting>
        <x14:conditionalFormatting xmlns:xm="http://schemas.microsoft.com/office/excel/2006/main">
          <x14:cfRule type="cellIs" priority="53" operator="lessThanOrEqual" id="{2F49B8E9-9919-4BE8-938C-AC324ADB3499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52" operator="greaterThanOrEqual" id="{D61AB345-1AF1-4619-97F8-84C41917A6D8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m:sqref>B36:AI39</xm:sqref>
        </x14:conditionalFormatting>
        <x14:conditionalFormatting xmlns:xm="http://schemas.microsoft.com/office/excel/2006/main">
          <x14:cfRule type="cellIs" priority="51" operator="lessThanOrEqual" id="{BAD9F6AC-9E17-4B7F-AC96-E111A0AB7054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50" operator="greaterThanOrEqual" id="{C8E82EEC-5F02-412F-BD0F-D390EB2F7277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m:sqref>B44:AI47</xm:sqref>
        </x14:conditionalFormatting>
        <x14:conditionalFormatting xmlns:xm="http://schemas.microsoft.com/office/excel/2006/main">
          <x14:cfRule type="cellIs" priority="48" operator="greaterThanOrEqual" id="{4F122160-9032-431F-B8D2-9DD6DF59AB2E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49" operator="lessThanOrEqual" id="{FA560F04-B19F-43D8-8AF1-70748F719B5C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B52:AI55</xm:sqref>
        </x14:conditionalFormatting>
        <x14:conditionalFormatting xmlns:xm="http://schemas.microsoft.com/office/excel/2006/main">
          <x14:cfRule type="cellIs" priority="47" operator="lessThanOrEqual" id="{76BB6FFE-7F22-47E6-99A5-3635FB43D942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46" operator="greaterThanOrEqual" id="{21CE3603-7C46-4CFF-BF26-BA5FF3AB6020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m:sqref>B60:AI63</xm:sqref>
        </x14:conditionalFormatting>
        <x14:conditionalFormatting xmlns:xm="http://schemas.microsoft.com/office/excel/2006/main">
          <x14:cfRule type="cellIs" priority="45" operator="lessThanOrEqual" id="{B5CEED20-68DE-4013-9E83-EA545EACA4BD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44" operator="greaterThanOrEqual" id="{C422DE3A-19D9-43D1-A6B9-7680ACA810FF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m:sqref>B68:AI71</xm:sqref>
        </x14:conditionalFormatting>
        <x14:conditionalFormatting xmlns:xm="http://schemas.microsoft.com/office/excel/2006/main">
          <x14:cfRule type="cellIs" priority="43" operator="lessThanOrEqual" id="{B32E3C99-9EB7-441D-BAF4-7583DE28F207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42" operator="greaterThanOrEqual" id="{182D0BF8-D45C-4241-878D-0832390327D0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m:sqref>B76:AI79</xm:sqref>
        </x14:conditionalFormatting>
        <x14:conditionalFormatting xmlns:xm="http://schemas.microsoft.com/office/excel/2006/main">
          <x14:cfRule type="cellIs" priority="41" operator="lessThanOrEqual" id="{48B5B294-CE1B-4B06-97F1-DB3DA6148969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40" operator="greaterThanOrEqual" id="{5745CB36-EFA2-4566-868A-DAF027E35AC4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m:sqref>B84:AI87</xm:sqref>
        </x14:conditionalFormatting>
        <x14:conditionalFormatting xmlns:xm="http://schemas.microsoft.com/office/excel/2006/main">
          <x14:cfRule type="cellIs" priority="9" operator="lessThanOrEqual" id="{85D09E58-68B2-4DDC-BDC3-633CF40FFCDE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8" operator="greaterThanOrEqual" id="{A0C6FD80-C121-4DC1-89E3-FEA7AAAA5EE3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m:sqref>B92:AI95</xm:sqref>
        </x14:conditionalFormatting>
        <x14:conditionalFormatting xmlns:xm="http://schemas.microsoft.com/office/excel/2006/main">
          <x14:cfRule type="cellIs" priority="39" operator="lessThanOrEqual" id="{74E32E41-5E1B-49A0-A835-A09864114939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38" operator="greaterThanOrEqual" id="{8933AEDC-4659-485A-AFAB-F8356EF815D0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m:sqref>B100:AI103</xm:sqref>
        </x14:conditionalFormatting>
        <x14:conditionalFormatting xmlns:xm="http://schemas.microsoft.com/office/excel/2006/main">
          <x14:cfRule type="cellIs" priority="37" operator="lessThanOrEqual" id="{27B34294-2ECD-4642-92A2-323E168F851C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36" operator="greaterThanOrEqual" id="{9CA74D0C-1DBA-4C36-9E52-C79E468B3879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m:sqref>B108:AI111</xm:sqref>
        </x14:conditionalFormatting>
        <x14:conditionalFormatting xmlns:xm="http://schemas.microsoft.com/office/excel/2006/main">
          <x14:cfRule type="cellIs" priority="35" operator="lessThanOrEqual" id="{91A7501D-78BF-491B-9755-02C6E98F36A0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34" operator="greaterThanOrEqual" id="{90742255-B137-4574-AEF6-7DD8508A842C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m:sqref>B116:AI119</xm:sqref>
        </x14:conditionalFormatting>
        <x14:conditionalFormatting xmlns:xm="http://schemas.microsoft.com/office/excel/2006/main">
          <x14:cfRule type="cellIs" priority="32" operator="greaterThanOrEqual" id="{0DE5D385-2CAB-4CB4-8B9A-A3CF96783911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33" operator="lessThanOrEqual" id="{AF4EC0D9-9889-4F3F-968C-E068502B26BB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B124:AI127</xm:sqref>
        </x14:conditionalFormatting>
        <x14:conditionalFormatting xmlns:xm="http://schemas.microsoft.com/office/excel/2006/main">
          <x14:cfRule type="cellIs" priority="31" operator="lessThanOrEqual" id="{FFE23F23-674D-4F8E-B05B-BDD1D603D035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30" operator="greaterThanOrEqual" id="{45200EC6-3E96-4E56-BD0B-CC584D42055F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m:sqref>B132:AI135</xm:sqref>
        </x14:conditionalFormatting>
        <x14:conditionalFormatting xmlns:xm="http://schemas.microsoft.com/office/excel/2006/main">
          <x14:cfRule type="cellIs" priority="29" operator="lessThanOrEqual" id="{61FC7F72-4132-4E6D-A6E4-894B356F689F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28" operator="greaterThanOrEqual" id="{60B9BAEF-A23C-4A05-A888-24B2A91EE57B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m:sqref>B140:AI143</xm:sqref>
        </x14:conditionalFormatting>
        <x14:conditionalFormatting xmlns:xm="http://schemas.microsoft.com/office/excel/2006/main">
          <x14:cfRule type="cellIs" priority="27" operator="lessThanOrEqual" id="{0240B65A-CBDC-4325-8660-3134A760F049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26" operator="greaterThanOrEqual" id="{54AB659D-7427-46EE-B3AA-AB94D2868D2F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m:sqref>B148:AI151</xm:sqref>
        </x14:conditionalFormatting>
        <x14:conditionalFormatting xmlns:xm="http://schemas.microsoft.com/office/excel/2006/main">
          <x14:cfRule type="cellIs" priority="25" operator="lessThanOrEqual" id="{E8DBE45F-95BE-4CC3-BB0A-668BA4ABB547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24" operator="greaterThanOrEqual" id="{7CE97252-0035-481F-A31E-DE135EAE22C7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m:sqref>B156:AI159</xm:sqref>
        </x14:conditionalFormatting>
        <x14:conditionalFormatting xmlns:xm="http://schemas.microsoft.com/office/excel/2006/main">
          <x14:cfRule type="cellIs" priority="23" operator="lessThanOrEqual" id="{38873B4F-98D2-40FF-8F48-F1607898D1C3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22" operator="greaterThanOrEqual" id="{05B3841C-CE20-4C0A-BF85-D2B39A9EE0F3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m:sqref>B164:AI167</xm:sqref>
        </x14:conditionalFormatting>
        <x14:conditionalFormatting xmlns:xm="http://schemas.microsoft.com/office/excel/2006/main">
          <x14:cfRule type="cellIs" priority="21" operator="lessThanOrEqual" id="{482D7579-C93C-48E2-8274-1D25FA6FEDA7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20" operator="greaterThanOrEqual" id="{36749C54-8389-4132-93E8-4129DB3CAD4C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m:sqref>B172:AI175</xm:sqref>
        </x14:conditionalFormatting>
        <x14:conditionalFormatting xmlns:xm="http://schemas.microsoft.com/office/excel/2006/main">
          <x14:cfRule type="cellIs" priority="19" operator="lessThanOrEqual" id="{68531B14-E94B-44F2-AA3E-7726F9DAEB38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18" operator="greaterThanOrEqual" id="{42E1F256-362E-4A54-9685-EB3B37A289A3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m:sqref>B180:AI183</xm:sqref>
        </x14:conditionalFormatting>
        <x14:conditionalFormatting xmlns:xm="http://schemas.microsoft.com/office/excel/2006/main">
          <x14:cfRule type="cellIs" priority="17" operator="lessThanOrEqual" id="{28221F21-FC6D-4BFC-A75B-88E47EB8F74C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16" operator="greaterThanOrEqual" id="{60D89A9D-31AA-4F1C-80A0-15642C2F97F3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m:sqref>B188:AI191</xm:sqref>
        </x14:conditionalFormatting>
        <x14:conditionalFormatting xmlns:xm="http://schemas.microsoft.com/office/excel/2006/main">
          <x14:cfRule type="cellIs" priority="15" operator="lessThanOrEqual" id="{45EEAC8D-1969-423F-BCC9-A5C295E87A4C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14" operator="greaterThanOrEqual" id="{539F3015-BF8B-4A62-B426-D9BC7EBFA70A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m:sqref>B196:AI199</xm:sqref>
        </x14:conditionalFormatting>
        <x14:conditionalFormatting xmlns:xm="http://schemas.microsoft.com/office/excel/2006/main">
          <x14:cfRule type="cellIs" priority="13" operator="lessThanOrEqual" id="{58EAA8AA-89BD-4E29-BA44-7F040F54DBF8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12" operator="greaterThanOrEqual" id="{0B9A4766-CB37-4F6B-9B52-9A20B7F4A9DB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m:sqref>B204:AI207</xm:sqref>
        </x14:conditionalFormatting>
        <x14:conditionalFormatting xmlns:xm="http://schemas.microsoft.com/office/excel/2006/main">
          <x14:cfRule type="cellIs" priority="11" operator="lessThanOrEqual" id="{DE3CE8E4-A95D-4069-BF6C-FD6CCE312F2E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10" operator="greaterThanOrEqual" id="{146C7077-3B25-4F7B-BC3D-52CB3AC22F69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m:sqref>B212:AI215</xm:sqref>
        </x14:conditionalFormatting>
        <x14:conditionalFormatting xmlns:xm="http://schemas.microsoft.com/office/excel/2006/main">
          <x14:cfRule type="cellIs" priority="6" operator="lessThanOrEqual" id="{37B1091F-898E-4FD6-B9E1-9F010BA37520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5" operator="greaterThanOrEqual" id="{54A3AC89-0937-43DA-8772-424494EFDD34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m:sqref>B220:AI223</xm:sqref>
        </x14:conditionalFormatting>
        <x14:conditionalFormatting xmlns:xm="http://schemas.microsoft.com/office/excel/2006/main">
          <x14:cfRule type="cellIs" priority="1" operator="greaterThanOrEqual" id="{CC56B8D7-9E6C-462E-9819-7DC308096215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2" operator="lessThanOrEqual" id="{90F0BE61-DDA6-405D-B749-A86D0474B4F5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B231:AI234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M35"/>
  <sheetViews>
    <sheetView workbookViewId="0"/>
  </sheetViews>
  <sheetFormatPr defaultRowHeight="15" x14ac:dyDescent="0.25"/>
  <cols>
    <col min="1" max="1" width="32.42578125" style="68" customWidth="1"/>
  </cols>
  <sheetData>
    <row r="1" spans="1:13" ht="18.75" x14ac:dyDescent="0.25">
      <c r="A1" s="77"/>
      <c r="B1" s="300" t="s">
        <v>66</v>
      </c>
      <c r="C1" s="300"/>
      <c r="D1" s="300"/>
      <c r="E1" s="300"/>
      <c r="F1" s="300" t="s">
        <v>67</v>
      </c>
      <c r="G1" s="300"/>
      <c r="H1" s="300"/>
      <c r="I1" s="300"/>
      <c r="J1" s="295" t="s">
        <v>66</v>
      </c>
      <c r="K1" s="296"/>
      <c r="L1" s="295" t="s">
        <v>67</v>
      </c>
      <c r="M1" s="296"/>
    </row>
    <row r="2" spans="1:13" ht="18.75" customHeight="1" x14ac:dyDescent="0.25">
      <c r="A2" s="297" t="s">
        <v>0</v>
      </c>
      <c r="B2" s="299" t="s">
        <v>69</v>
      </c>
      <c r="C2" s="299"/>
      <c r="D2" s="299" t="s">
        <v>52</v>
      </c>
      <c r="E2" s="299"/>
      <c r="F2" s="299" t="s">
        <v>69</v>
      </c>
      <c r="G2" s="299"/>
      <c r="H2" s="299" t="s">
        <v>52</v>
      </c>
      <c r="I2" s="299"/>
      <c r="J2" s="299" t="s">
        <v>72</v>
      </c>
      <c r="K2" s="299" t="s">
        <v>2</v>
      </c>
      <c r="L2" s="299" t="s">
        <v>72</v>
      </c>
      <c r="M2" s="299" t="s">
        <v>2</v>
      </c>
    </row>
    <row r="3" spans="1:13" ht="112.5" x14ac:dyDescent="0.25">
      <c r="A3" s="298"/>
      <c r="B3" s="75" t="s">
        <v>73</v>
      </c>
      <c r="C3" s="75" t="s">
        <v>74</v>
      </c>
      <c r="D3" s="75" t="s">
        <v>73</v>
      </c>
      <c r="E3" s="75" t="s">
        <v>74</v>
      </c>
      <c r="F3" s="75" t="s">
        <v>73</v>
      </c>
      <c r="G3" s="75" t="s">
        <v>74</v>
      </c>
      <c r="H3" s="75" t="s">
        <v>73</v>
      </c>
      <c r="I3" s="75" t="s">
        <v>74</v>
      </c>
      <c r="J3" s="299"/>
      <c r="K3" s="299"/>
      <c r="L3" s="299"/>
      <c r="M3" s="299"/>
    </row>
    <row r="4" spans="1:13" x14ac:dyDescent="0.25">
      <c r="A4" s="76" t="s">
        <v>3</v>
      </c>
      <c r="B4" s="69">
        <v>2293.5</v>
      </c>
      <c r="C4" s="70">
        <v>1355</v>
      </c>
      <c r="D4" s="70">
        <v>1668</v>
      </c>
      <c r="E4" s="70">
        <v>1624.5</v>
      </c>
      <c r="F4" s="70">
        <v>1488</v>
      </c>
      <c r="G4" s="70">
        <v>989</v>
      </c>
      <c r="H4" s="71">
        <v>1116</v>
      </c>
      <c r="I4" s="72">
        <v>1420.25</v>
      </c>
      <c r="J4" s="73">
        <v>0.59080008720296495</v>
      </c>
      <c r="K4" s="74">
        <v>0.97392086330935257</v>
      </c>
      <c r="L4" s="73">
        <v>0.66465053763440862</v>
      </c>
      <c r="M4" s="74">
        <v>1.2726254480286738</v>
      </c>
    </row>
    <row r="5" spans="1:13" x14ac:dyDescent="0.25">
      <c r="A5" s="76" t="s">
        <v>4</v>
      </c>
      <c r="B5" s="69">
        <v>1957.5</v>
      </c>
      <c r="C5" s="70">
        <v>1436.25</v>
      </c>
      <c r="D5" s="70">
        <v>2175</v>
      </c>
      <c r="E5" s="70">
        <v>1598</v>
      </c>
      <c r="F5" s="70">
        <v>1116</v>
      </c>
      <c r="G5" s="70">
        <v>1003.75</v>
      </c>
      <c r="H5" s="71">
        <v>1116</v>
      </c>
      <c r="I5" s="72">
        <v>1592.75</v>
      </c>
      <c r="J5" s="73">
        <v>0.73371647509578541</v>
      </c>
      <c r="K5" s="74">
        <v>0.73471264367816091</v>
      </c>
      <c r="L5" s="73">
        <v>0.8994175627240143</v>
      </c>
      <c r="M5" s="74">
        <v>1.4271953405017921</v>
      </c>
    </row>
    <row r="6" spans="1:13" x14ac:dyDescent="0.25">
      <c r="A6" s="76" t="s">
        <v>5</v>
      </c>
      <c r="B6" s="69">
        <v>2293.5</v>
      </c>
      <c r="C6" s="70">
        <v>1749</v>
      </c>
      <c r="D6" s="70">
        <v>1251</v>
      </c>
      <c r="E6" s="70">
        <v>1537.5</v>
      </c>
      <c r="F6" s="70">
        <v>1488</v>
      </c>
      <c r="G6" s="70">
        <v>1137.5</v>
      </c>
      <c r="H6" s="71">
        <v>744</v>
      </c>
      <c r="I6" s="72">
        <v>1419</v>
      </c>
      <c r="J6" s="73">
        <v>0.76258992805755399</v>
      </c>
      <c r="K6" s="74">
        <v>1.2290167865707433</v>
      </c>
      <c r="L6" s="73">
        <v>0.76444892473118276</v>
      </c>
      <c r="M6" s="74">
        <v>1.907258064516129</v>
      </c>
    </row>
    <row r="7" spans="1:13" x14ac:dyDescent="0.25">
      <c r="A7" s="76" t="s">
        <v>6</v>
      </c>
      <c r="B7" s="69">
        <v>1278</v>
      </c>
      <c r="C7" s="70">
        <v>1131.5</v>
      </c>
      <c r="D7" s="70">
        <v>1278</v>
      </c>
      <c r="E7" s="70">
        <v>1128.5</v>
      </c>
      <c r="F7" s="70">
        <v>744</v>
      </c>
      <c r="G7" s="70">
        <v>729.75</v>
      </c>
      <c r="H7" s="71">
        <v>744</v>
      </c>
      <c r="I7" s="72">
        <v>760.25</v>
      </c>
      <c r="J7" s="73">
        <v>0.88536776212832546</v>
      </c>
      <c r="K7" s="74">
        <v>0.88302034428794995</v>
      </c>
      <c r="L7" s="73">
        <v>0.98084677419354838</v>
      </c>
      <c r="M7" s="74">
        <v>1.0218413978494623</v>
      </c>
    </row>
    <row r="8" spans="1:13" x14ac:dyDescent="0.25">
      <c r="A8" s="76" t="s">
        <v>7</v>
      </c>
      <c r="B8" s="69">
        <v>1206</v>
      </c>
      <c r="C8" s="70">
        <v>919.25</v>
      </c>
      <c r="D8" s="70">
        <v>1206</v>
      </c>
      <c r="E8" s="70">
        <v>1524.5</v>
      </c>
      <c r="F8" s="70">
        <v>744</v>
      </c>
      <c r="G8" s="70">
        <v>743.5</v>
      </c>
      <c r="H8" s="71">
        <v>744</v>
      </c>
      <c r="I8" s="72">
        <v>862</v>
      </c>
      <c r="J8" s="73">
        <v>0.7622305140961857</v>
      </c>
      <c r="K8" s="74">
        <v>1.2640961857379769</v>
      </c>
      <c r="L8" s="73">
        <v>0.99932795698924726</v>
      </c>
      <c r="M8" s="74">
        <v>1.1586021505376345</v>
      </c>
    </row>
    <row r="9" spans="1:13" x14ac:dyDescent="0.25">
      <c r="A9" s="76" t="s">
        <v>8</v>
      </c>
      <c r="B9" s="69">
        <v>3228</v>
      </c>
      <c r="C9" s="70">
        <v>2520.75</v>
      </c>
      <c r="D9" s="70">
        <v>726</v>
      </c>
      <c r="E9" s="70">
        <v>817.5</v>
      </c>
      <c r="F9" s="70">
        <v>2232</v>
      </c>
      <c r="G9" s="70">
        <v>1885.5</v>
      </c>
      <c r="H9" s="71">
        <v>372</v>
      </c>
      <c r="I9" s="72">
        <v>454</v>
      </c>
      <c r="J9" s="73">
        <v>0.78090148698884754</v>
      </c>
      <c r="K9" s="74">
        <v>1.1260330578512396</v>
      </c>
      <c r="L9" s="73">
        <v>0.844758064516129</v>
      </c>
      <c r="M9" s="74">
        <v>1.2204301075268817</v>
      </c>
    </row>
    <row r="10" spans="1:13" x14ac:dyDescent="0.25">
      <c r="A10" s="76" t="s">
        <v>9</v>
      </c>
      <c r="B10" s="69">
        <v>1944</v>
      </c>
      <c r="C10" s="70">
        <v>1260</v>
      </c>
      <c r="D10" s="70">
        <v>1512</v>
      </c>
      <c r="E10" s="70">
        <v>1706</v>
      </c>
      <c r="F10" s="70">
        <v>1116</v>
      </c>
      <c r="G10" s="70">
        <v>753.5</v>
      </c>
      <c r="H10" s="71">
        <v>744</v>
      </c>
      <c r="I10" s="72">
        <v>1616.5</v>
      </c>
      <c r="J10" s="73">
        <v>0.64814814814814814</v>
      </c>
      <c r="K10" s="74">
        <v>1.1283068783068784</v>
      </c>
      <c r="L10" s="73">
        <v>0.67517921146953408</v>
      </c>
      <c r="M10" s="74">
        <v>2.172715053763441</v>
      </c>
    </row>
    <row r="11" spans="1:13" x14ac:dyDescent="0.25">
      <c r="A11" s="76" t="s">
        <v>10</v>
      </c>
      <c r="B11" s="69">
        <v>1314</v>
      </c>
      <c r="C11" s="70">
        <v>934.5</v>
      </c>
      <c r="D11" s="70">
        <v>219</v>
      </c>
      <c r="E11" s="70">
        <v>195.25</v>
      </c>
      <c r="F11" s="70">
        <v>744</v>
      </c>
      <c r="G11" s="70">
        <v>708</v>
      </c>
      <c r="H11" s="71">
        <v>372</v>
      </c>
      <c r="I11" s="72">
        <v>359.5</v>
      </c>
      <c r="J11" s="73">
        <v>0.71118721461187218</v>
      </c>
      <c r="K11" s="74">
        <v>0.89155251141552516</v>
      </c>
      <c r="L11" s="73">
        <v>0.95161290322580649</v>
      </c>
      <c r="M11" s="74">
        <v>0.96639784946236562</v>
      </c>
    </row>
    <row r="12" spans="1:13" x14ac:dyDescent="0.25">
      <c r="A12" s="76" t="s">
        <v>57</v>
      </c>
      <c r="B12" s="69">
        <v>1656</v>
      </c>
      <c r="C12" s="70">
        <v>1423.25</v>
      </c>
      <c r="D12" s="70">
        <v>1863</v>
      </c>
      <c r="E12" s="70">
        <v>1829</v>
      </c>
      <c r="F12" s="70">
        <v>1116</v>
      </c>
      <c r="G12" s="70">
        <v>795</v>
      </c>
      <c r="H12" s="71">
        <v>1116</v>
      </c>
      <c r="I12" s="72">
        <v>1442.75</v>
      </c>
      <c r="J12" s="73">
        <v>0.8594504830917874</v>
      </c>
      <c r="K12" s="74">
        <v>0.98174986580783685</v>
      </c>
      <c r="L12" s="73">
        <v>0.7123655913978495</v>
      </c>
      <c r="M12" s="74">
        <v>1.2927867383512546</v>
      </c>
    </row>
    <row r="13" spans="1:13" x14ac:dyDescent="0.25">
      <c r="A13" s="76" t="s">
        <v>11</v>
      </c>
      <c r="B13" s="69">
        <v>1680</v>
      </c>
      <c r="C13" s="70">
        <v>1004.75</v>
      </c>
      <c r="D13" s="70">
        <v>1680</v>
      </c>
      <c r="E13" s="70">
        <v>1626</v>
      </c>
      <c r="F13" s="70">
        <v>1116</v>
      </c>
      <c r="G13" s="70">
        <v>800</v>
      </c>
      <c r="H13" s="71">
        <v>744</v>
      </c>
      <c r="I13" s="72">
        <v>1284</v>
      </c>
      <c r="J13" s="73">
        <v>0.59806547619047623</v>
      </c>
      <c r="K13" s="74">
        <v>0.96785714285714286</v>
      </c>
      <c r="L13" s="73">
        <v>0.71684587813620071</v>
      </c>
      <c r="M13" s="74">
        <v>1.7258064516129032</v>
      </c>
    </row>
    <row r="14" spans="1:13" x14ac:dyDescent="0.25">
      <c r="A14" s="76" t="s">
        <v>12</v>
      </c>
      <c r="B14" s="69">
        <v>1260</v>
      </c>
      <c r="C14" s="70">
        <v>1018</v>
      </c>
      <c r="D14" s="70">
        <v>1050</v>
      </c>
      <c r="E14" s="70">
        <v>1468.5</v>
      </c>
      <c r="F14" s="70">
        <v>1116</v>
      </c>
      <c r="G14" s="70">
        <v>756</v>
      </c>
      <c r="H14" s="71">
        <v>744</v>
      </c>
      <c r="I14" s="72">
        <v>1391.5</v>
      </c>
      <c r="J14" s="73">
        <v>0.80793650793650795</v>
      </c>
      <c r="K14" s="74">
        <v>1.3985714285714286</v>
      </c>
      <c r="L14" s="73">
        <v>0.67741935483870963</v>
      </c>
      <c r="M14" s="74">
        <v>1.8702956989247312</v>
      </c>
    </row>
    <row r="15" spans="1:13" x14ac:dyDescent="0.25">
      <c r="A15" s="76" t="s">
        <v>13</v>
      </c>
      <c r="B15" s="69">
        <v>4224</v>
      </c>
      <c r="C15" s="70">
        <v>3526.5</v>
      </c>
      <c r="D15" s="70">
        <v>384</v>
      </c>
      <c r="E15" s="70">
        <v>354</v>
      </c>
      <c r="F15" s="70">
        <v>4092</v>
      </c>
      <c r="G15" s="70">
        <v>3316.5</v>
      </c>
      <c r="H15" s="71">
        <v>372</v>
      </c>
      <c r="I15" s="72">
        <v>192</v>
      </c>
      <c r="J15" s="73">
        <v>0.83487215909090906</v>
      </c>
      <c r="K15" s="74">
        <v>0.921875</v>
      </c>
      <c r="L15" s="73">
        <v>0.81048387096774188</v>
      </c>
      <c r="M15" s="74">
        <v>0.5161290322580645</v>
      </c>
    </row>
    <row r="16" spans="1:13" x14ac:dyDescent="0.25">
      <c r="A16" s="76" t="s">
        <v>14</v>
      </c>
      <c r="B16" s="69">
        <v>3456</v>
      </c>
      <c r="C16" s="70">
        <v>2754.25</v>
      </c>
      <c r="D16" s="70">
        <v>1296</v>
      </c>
      <c r="E16" s="70">
        <v>1736.75</v>
      </c>
      <c r="F16" s="70">
        <v>2976</v>
      </c>
      <c r="G16" s="70">
        <v>2523.5</v>
      </c>
      <c r="H16" s="71">
        <v>1116</v>
      </c>
      <c r="I16" s="72">
        <v>1578.5</v>
      </c>
      <c r="J16" s="73">
        <v>0.79694733796296291</v>
      </c>
      <c r="K16" s="74">
        <v>1.3400848765432098</v>
      </c>
      <c r="L16" s="73">
        <v>0.84795026881720426</v>
      </c>
      <c r="M16" s="74">
        <v>1.4144265232974911</v>
      </c>
    </row>
    <row r="17" spans="1:13" x14ac:dyDescent="0.25">
      <c r="A17" s="76" t="s">
        <v>15</v>
      </c>
      <c r="B17" s="69">
        <v>1215</v>
      </c>
      <c r="C17" s="70">
        <v>861</v>
      </c>
      <c r="D17" s="70">
        <v>810</v>
      </c>
      <c r="E17" s="70">
        <v>866</v>
      </c>
      <c r="F17" s="70">
        <v>744</v>
      </c>
      <c r="G17" s="70">
        <v>743</v>
      </c>
      <c r="H17" s="71">
        <v>372</v>
      </c>
      <c r="I17" s="72">
        <v>554.5</v>
      </c>
      <c r="J17" s="73">
        <v>0.70864197530864192</v>
      </c>
      <c r="K17" s="74">
        <v>1.0691358024691358</v>
      </c>
      <c r="L17" s="73">
        <v>0.99865591397849462</v>
      </c>
      <c r="M17" s="74">
        <v>1.4905913978494623</v>
      </c>
    </row>
    <row r="18" spans="1:13" x14ac:dyDescent="0.25">
      <c r="A18" s="76" t="s">
        <v>16</v>
      </c>
      <c r="B18" s="69">
        <v>1903.5</v>
      </c>
      <c r="C18" s="70">
        <v>1037.5</v>
      </c>
      <c r="D18" s="70">
        <v>1480.5</v>
      </c>
      <c r="E18" s="70">
        <v>1761.75</v>
      </c>
      <c r="F18" s="70">
        <v>1116</v>
      </c>
      <c r="G18" s="70">
        <v>714</v>
      </c>
      <c r="H18" s="71">
        <v>744</v>
      </c>
      <c r="I18" s="72">
        <v>1219.5</v>
      </c>
      <c r="J18" s="73">
        <v>0.54504859469398481</v>
      </c>
      <c r="K18" s="74">
        <v>1.1899696048632218</v>
      </c>
      <c r="L18" s="73">
        <v>0.63978494623655913</v>
      </c>
      <c r="M18" s="74">
        <v>1.6391129032258065</v>
      </c>
    </row>
    <row r="19" spans="1:13" x14ac:dyDescent="0.25">
      <c r="A19" s="76" t="s">
        <v>17</v>
      </c>
      <c r="B19" s="69">
        <v>2430</v>
      </c>
      <c r="C19" s="70">
        <v>2004.5</v>
      </c>
      <c r="D19" s="70">
        <v>810</v>
      </c>
      <c r="E19" s="70">
        <v>343</v>
      </c>
      <c r="F19" s="70">
        <v>2232</v>
      </c>
      <c r="G19" s="70">
        <v>1632</v>
      </c>
      <c r="H19" s="71">
        <v>744</v>
      </c>
      <c r="I19" s="72">
        <v>326.5</v>
      </c>
      <c r="J19" s="73">
        <v>0.82489711934156373</v>
      </c>
      <c r="K19" s="74">
        <v>0.42345679012345677</v>
      </c>
      <c r="L19" s="73">
        <v>0.73118279569892475</v>
      </c>
      <c r="M19" s="74">
        <v>0.43884408602150538</v>
      </c>
    </row>
    <row r="20" spans="1:13" x14ac:dyDescent="0.25">
      <c r="A20" s="76" t="s">
        <v>18</v>
      </c>
      <c r="B20" s="69">
        <v>1608</v>
      </c>
      <c r="C20" s="70">
        <v>1456.5</v>
      </c>
      <c r="D20" s="70">
        <v>1608</v>
      </c>
      <c r="E20" s="70">
        <v>1664</v>
      </c>
      <c r="F20" s="70">
        <v>744</v>
      </c>
      <c r="G20" s="70">
        <v>776.5</v>
      </c>
      <c r="H20" s="71">
        <v>1116</v>
      </c>
      <c r="I20" s="72">
        <v>1408</v>
      </c>
      <c r="J20" s="73">
        <v>0.90578358208955223</v>
      </c>
      <c r="K20" s="74">
        <v>1.0348258706467661</v>
      </c>
      <c r="L20" s="73">
        <v>1.0436827956989247</v>
      </c>
      <c r="M20" s="74">
        <v>1.2616487455197132</v>
      </c>
    </row>
    <row r="21" spans="1:13" x14ac:dyDescent="0.25">
      <c r="A21" s="76" t="s">
        <v>19</v>
      </c>
      <c r="B21" s="69">
        <v>840</v>
      </c>
      <c r="C21" s="70">
        <v>788.5</v>
      </c>
      <c r="D21" s="70">
        <v>1152</v>
      </c>
      <c r="E21" s="70">
        <v>672</v>
      </c>
      <c r="F21" s="70">
        <v>744</v>
      </c>
      <c r="G21" s="70">
        <v>491.5</v>
      </c>
      <c r="H21" s="71">
        <v>648</v>
      </c>
      <c r="I21" s="72">
        <v>492</v>
      </c>
      <c r="J21" s="73">
        <v>0.93869047619047619</v>
      </c>
      <c r="K21" s="74">
        <v>0.58333333333333337</v>
      </c>
      <c r="L21" s="73">
        <v>0.6606182795698925</v>
      </c>
      <c r="M21" s="74">
        <v>0.7592592592592593</v>
      </c>
    </row>
    <row r="22" spans="1:13" x14ac:dyDescent="0.25">
      <c r="A22" s="76" t="s">
        <v>20</v>
      </c>
      <c r="B22" s="69">
        <v>1995</v>
      </c>
      <c r="C22" s="70">
        <v>1792</v>
      </c>
      <c r="D22" s="70">
        <v>1596</v>
      </c>
      <c r="E22" s="70">
        <v>1522.75</v>
      </c>
      <c r="F22" s="70">
        <v>1488</v>
      </c>
      <c r="G22" s="70">
        <v>1226.5</v>
      </c>
      <c r="H22" s="71">
        <v>1116</v>
      </c>
      <c r="I22" s="72">
        <v>1386.5</v>
      </c>
      <c r="J22" s="73">
        <v>0.89824561403508774</v>
      </c>
      <c r="K22" s="74">
        <v>0.95410401002506262</v>
      </c>
      <c r="L22" s="73">
        <v>0.824260752688172</v>
      </c>
      <c r="M22" s="74">
        <v>1.2423835125448028</v>
      </c>
    </row>
    <row r="23" spans="1:13" x14ac:dyDescent="0.25">
      <c r="A23" s="76" t="s">
        <v>21</v>
      </c>
      <c r="B23" s="69">
        <v>2293.5</v>
      </c>
      <c r="C23" s="70">
        <v>1688.75</v>
      </c>
      <c r="D23" s="70">
        <v>1251</v>
      </c>
      <c r="E23" s="70">
        <v>1494.5</v>
      </c>
      <c r="F23" s="70">
        <v>1488</v>
      </c>
      <c r="G23" s="70">
        <v>1137</v>
      </c>
      <c r="H23" s="71">
        <v>1116</v>
      </c>
      <c r="I23" s="72">
        <v>1198</v>
      </c>
      <c r="J23" s="73">
        <v>0.73632003488118591</v>
      </c>
      <c r="K23" s="74">
        <v>1.1946442845723422</v>
      </c>
      <c r="L23" s="73">
        <v>0.76411290322580649</v>
      </c>
      <c r="M23" s="74">
        <v>1.0734767025089607</v>
      </c>
    </row>
    <row r="24" spans="1:13" x14ac:dyDescent="0.25">
      <c r="A24" s="76" t="s">
        <v>22</v>
      </c>
      <c r="B24" s="69">
        <v>1783.5</v>
      </c>
      <c r="C24" s="70">
        <v>1627.5</v>
      </c>
      <c r="D24" s="70">
        <v>1428</v>
      </c>
      <c r="E24" s="70">
        <v>1374.5</v>
      </c>
      <c r="F24" s="70">
        <v>1392</v>
      </c>
      <c r="G24" s="70">
        <v>1167.5</v>
      </c>
      <c r="H24" s="71">
        <v>840</v>
      </c>
      <c r="I24" s="72">
        <v>1209</v>
      </c>
      <c r="J24" s="73">
        <v>0.91253153910849449</v>
      </c>
      <c r="K24" s="74">
        <v>0.96253501400560226</v>
      </c>
      <c r="L24" s="73">
        <v>0.83872126436781613</v>
      </c>
      <c r="M24" s="74">
        <v>1.4392857142857143</v>
      </c>
    </row>
    <row r="25" spans="1:13" x14ac:dyDescent="0.25">
      <c r="A25" s="76" t="s">
        <v>23</v>
      </c>
      <c r="B25" s="69">
        <v>2160</v>
      </c>
      <c r="C25" s="70">
        <v>1525</v>
      </c>
      <c r="D25" s="70">
        <v>1296</v>
      </c>
      <c r="E25" s="70">
        <v>1231.25</v>
      </c>
      <c r="F25" s="70">
        <v>1488</v>
      </c>
      <c r="G25" s="70">
        <v>1229.75</v>
      </c>
      <c r="H25" s="71">
        <v>744</v>
      </c>
      <c r="I25" s="72">
        <v>934.5</v>
      </c>
      <c r="J25" s="73">
        <v>0.70601851851851849</v>
      </c>
      <c r="K25" s="74">
        <v>0.95003858024691357</v>
      </c>
      <c r="L25" s="73">
        <v>0.82644489247311825</v>
      </c>
      <c r="M25" s="74">
        <v>1.2560483870967742</v>
      </c>
    </row>
    <row r="26" spans="1:13" x14ac:dyDescent="0.25">
      <c r="A26" s="76" t="s">
        <v>24</v>
      </c>
      <c r="B26" s="69">
        <v>1405.5</v>
      </c>
      <c r="C26" s="70">
        <v>1157.5</v>
      </c>
      <c r="D26" s="70">
        <v>1035</v>
      </c>
      <c r="E26" s="70">
        <v>971.5</v>
      </c>
      <c r="F26" s="70">
        <v>1116</v>
      </c>
      <c r="G26" s="70">
        <v>743.5</v>
      </c>
      <c r="H26" s="71">
        <v>372</v>
      </c>
      <c r="I26" s="72">
        <v>756</v>
      </c>
      <c r="J26" s="73">
        <v>0.82355033795802202</v>
      </c>
      <c r="K26" s="74">
        <v>0.93864734299516905</v>
      </c>
      <c r="L26" s="73">
        <v>0.66621863799283154</v>
      </c>
      <c r="M26" s="74">
        <v>2.032258064516129</v>
      </c>
    </row>
    <row r="27" spans="1:13" x14ac:dyDescent="0.25">
      <c r="A27" s="76" t="s">
        <v>25</v>
      </c>
      <c r="B27" s="69">
        <v>1480.5</v>
      </c>
      <c r="C27" s="70">
        <v>1029.25</v>
      </c>
      <c r="D27" s="70">
        <v>1480.5</v>
      </c>
      <c r="E27" s="70">
        <v>1394.5</v>
      </c>
      <c r="F27" s="70">
        <v>744</v>
      </c>
      <c r="G27" s="70">
        <v>820</v>
      </c>
      <c r="H27" s="71">
        <v>1116</v>
      </c>
      <c r="I27" s="72">
        <v>1274.75</v>
      </c>
      <c r="J27" s="73">
        <v>0.69520432286389733</v>
      </c>
      <c r="K27" s="74">
        <v>0.94191151637960147</v>
      </c>
      <c r="L27" s="73">
        <v>1.1021505376344085</v>
      </c>
      <c r="M27" s="74">
        <v>1.1422491039426523</v>
      </c>
    </row>
    <row r="28" spans="1:13" x14ac:dyDescent="0.25">
      <c r="A28" s="76" t="s">
        <v>26</v>
      </c>
      <c r="B28" s="69">
        <v>2040</v>
      </c>
      <c r="C28" s="70">
        <v>1426.5</v>
      </c>
      <c r="D28" s="70">
        <v>1224</v>
      </c>
      <c r="E28" s="70">
        <v>1133.25</v>
      </c>
      <c r="F28" s="70">
        <v>1488</v>
      </c>
      <c r="G28" s="70">
        <v>1142.5</v>
      </c>
      <c r="H28" s="71">
        <v>744</v>
      </c>
      <c r="I28" s="72">
        <v>996</v>
      </c>
      <c r="J28" s="73">
        <v>0.6992647058823529</v>
      </c>
      <c r="K28" s="74">
        <v>0.92585784313725494</v>
      </c>
      <c r="L28" s="73">
        <v>0.76780913978494625</v>
      </c>
      <c r="M28" s="74">
        <v>1.3387096774193548</v>
      </c>
    </row>
    <row r="29" spans="1:13" x14ac:dyDescent="0.25">
      <c r="A29" s="76" t="s">
        <v>75</v>
      </c>
      <c r="B29" s="69">
        <v>4608</v>
      </c>
      <c r="C29" s="70">
        <v>4691.25</v>
      </c>
      <c r="D29" s="70">
        <v>1536</v>
      </c>
      <c r="E29" s="70">
        <v>1460.5</v>
      </c>
      <c r="F29" s="70">
        <v>4464</v>
      </c>
      <c r="G29" s="70">
        <v>4071.5</v>
      </c>
      <c r="H29" s="71">
        <v>1116</v>
      </c>
      <c r="I29" s="72">
        <v>733.5</v>
      </c>
      <c r="J29" s="73">
        <v>1.01806640625</v>
      </c>
      <c r="K29" s="74">
        <v>0.95084635416666663</v>
      </c>
      <c r="L29" s="73">
        <v>0.91207437275985659</v>
      </c>
      <c r="M29" s="74">
        <v>0.657258064516129</v>
      </c>
    </row>
    <row r="30" spans="1:13" x14ac:dyDescent="0.25">
      <c r="A30" s="76" t="s">
        <v>76</v>
      </c>
      <c r="B30" s="69">
        <v>846</v>
      </c>
      <c r="C30" s="70">
        <v>1040.5</v>
      </c>
      <c r="D30" s="70">
        <v>423</v>
      </c>
      <c r="E30" s="70">
        <v>381</v>
      </c>
      <c r="F30" s="70">
        <v>372</v>
      </c>
      <c r="G30" s="70">
        <v>432</v>
      </c>
      <c r="H30" s="71">
        <v>372</v>
      </c>
      <c r="I30" s="72">
        <v>360</v>
      </c>
      <c r="J30" s="73">
        <v>1.2299054373522458</v>
      </c>
      <c r="K30" s="74">
        <v>0.900709219858156</v>
      </c>
      <c r="L30" s="73">
        <v>1.1612903225806452</v>
      </c>
      <c r="M30" s="74">
        <v>0.967741935483871</v>
      </c>
    </row>
    <row r="31" spans="1:13" x14ac:dyDescent="0.25">
      <c r="A31" s="76" t="s">
        <v>29</v>
      </c>
      <c r="B31" s="69">
        <v>1107</v>
      </c>
      <c r="C31" s="70">
        <v>1229.25</v>
      </c>
      <c r="D31" s="70">
        <v>429</v>
      </c>
      <c r="E31" s="70">
        <v>299.5</v>
      </c>
      <c r="F31" s="70">
        <v>372</v>
      </c>
      <c r="G31" s="70">
        <v>415.5</v>
      </c>
      <c r="H31" s="71">
        <v>372</v>
      </c>
      <c r="I31" s="72">
        <v>331</v>
      </c>
      <c r="J31" s="73">
        <v>1.1104336043360434</v>
      </c>
      <c r="K31" s="74">
        <v>0.69813519813519809</v>
      </c>
      <c r="L31" s="73">
        <v>1.1169354838709677</v>
      </c>
      <c r="M31" s="74">
        <v>0.88978494623655913</v>
      </c>
    </row>
    <row r="32" spans="1:13" x14ac:dyDescent="0.25">
      <c r="A32" s="76" t="s">
        <v>77</v>
      </c>
      <c r="B32" s="69">
        <v>961.5</v>
      </c>
      <c r="C32" s="70">
        <v>834</v>
      </c>
      <c r="D32" s="70">
        <v>708</v>
      </c>
      <c r="E32" s="70">
        <v>600</v>
      </c>
      <c r="F32" s="70">
        <v>744</v>
      </c>
      <c r="G32" s="70">
        <v>744.5</v>
      </c>
      <c r="H32" s="71">
        <v>372</v>
      </c>
      <c r="I32" s="72">
        <v>348</v>
      </c>
      <c r="J32" s="73">
        <v>0.86739469578783146</v>
      </c>
      <c r="K32" s="74">
        <v>0.84745762711864403</v>
      </c>
      <c r="L32" s="73">
        <v>1.0006720430107527</v>
      </c>
      <c r="M32" s="74">
        <v>0.93548387096774188</v>
      </c>
    </row>
    <row r="33" spans="1:13" x14ac:dyDescent="0.25">
      <c r="A33" s="76" t="s">
        <v>54</v>
      </c>
      <c r="B33" s="69">
        <v>1087.5</v>
      </c>
      <c r="C33" s="70">
        <v>1073.25</v>
      </c>
      <c r="D33" s="70">
        <v>435</v>
      </c>
      <c r="E33" s="70">
        <v>244</v>
      </c>
      <c r="F33" s="70">
        <v>372</v>
      </c>
      <c r="G33" s="70">
        <v>434</v>
      </c>
      <c r="H33" s="71">
        <v>372</v>
      </c>
      <c r="I33" s="72">
        <v>272</v>
      </c>
      <c r="J33" s="73">
        <v>0.98689655172413793</v>
      </c>
      <c r="K33" s="74">
        <v>0.56091954022988511</v>
      </c>
      <c r="L33" s="73">
        <v>1.1666666666666667</v>
      </c>
      <c r="M33" s="74">
        <v>0.73118279569892475</v>
      </c>
    </row>
    <row r="34" spans="1:13" x14ac:dyDescent="0.25">
      <c r="A34" s="76" t="s">
        <v>55</v>
      </c>
      <c r="B34" s="69">
        <v>882</v>
      </c>
      <c r="C34" s="70">
        <v>728.25</v>
      </c>
      <c r="D34" s="70">
        <v>441</v>
      </c>
      <c r="E34" s="70">
        <v>364</v>
      </c>
      <c r="F34" s="70">
        <v>372</v>
      </c>
      <c r="G34" s="70">
        <v>434</v>
      </c>
      <c r="H34" s="71">
        <v>372</v>
      </c>
      <c r="I34" s="72">
        <v>372</v>
      </c>
      <c r="J34" s="73">
        <v>0.82568027210884354</v>
      </c>
      <c r="K34" s="74">
        <v>0.82539682539682535</v>
      </c>
      <c r="L34" s="73">
        <v>1.1666666666666667</v>
      </c>
      <c r="M34" s="74">
        <v>1</v>
      </c>
    </row>
    <row r="35" spans="1:13" x14ac:dyDescent="0.25">
      <c r="A35" s="76" t="s">
        <v>78</v>
      </c>
      <c r="B35" s="69">
        <v>1980</v>
      </c>
      <c r="C35" s="70">
        <v>1743.5</v>
      </c>
      <c r="D35" s="70">
        <v>1386</v>
      </c>
      <c r="E35" s="70">
        <v>2025.25</v>
      </c>
      <c r="F35" s="70">
        <v>1488</v>
      </c>
      <c r="G35" s="70">
        <v>1191</v>
      </c>
      <c r="H35" s="71">
        <v>744</v>
      </c>
      <c r="I35" s="72">
        <v>1439.5</v>
      </c>
      <c r="J35" s="73">
        <v>0.88055555555555554</v>
      </c>
      <c r="K35" s="74">
        <v>1.4612193362193362</v>
      </c>
      <c r="L35" s="73">
        <v>0.80040322580645162</v>
      </c>
      <c r="M35" s="74">
        <v>1.9348118279569892</v>
      </c>
    </row>
  </sheetData>
  <mergeCells count="13">
    <mergeCell ref="J1:K1"/>
    <mergeCell ref="L1:M1"/>
    <mergeCell ref="A2:A3"/>
    <mergeCell ref="B2:C2"/>
    <mergeCell ref="D2:E2"/>
    <mergeCell ref="F2:G2"/>
    <mergeCell ref="B1:E1"/>
    <mergeCell ref="F1:I1"/>
    <mergeCell ref="H2:I2"/>
    <mergeCell ref="J2:J3"/>
    <mergeCell ref="K2:K3"/>
    <mergeCell ref="L2:L3"/>
    <mergeCell ref="M2:M3"/>
  </mergeCells>
  <conditionalFormatting sqref="A1">
    <cfRule type="cellIs" dxfId="3" priority="1" stopIfTrue="1" operator="equal">
      <formula>"Data not complete for all rows"</formula>
    </cfRule>
  </conditionalFormatting>
  <dataValidations count="2">
    <dataValidation type="decimal" operator="greaterThanOrEqual" allowBlank="1" showInputMessage="1" showErrorMessage="1" sqref="B4:I35" xr:uid="{00000000-0002-0000-0300-000000000000}">
      <formula1>0</formula1>
    </dataValidation>
    <dataValidation operator="greaterThan" allowBlank="1" showInputMessage="1" showErrorMessage="1" sqref="A4:A35" xr:uid="{00000000-0002-0000-0300-000001000000}"/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Y35"/>
  <sheetViews>
    <sheetView workbookViewId="0"/>
  </sheetViews>
  <sheetFormatPr defaultRowHeight="15" x14ac:dyDescent="0.25"/>
  <cols>
    <col min="1" max="1" width="32.140625" style="68" customWidth="1"/>
    <col min="10" max="19" width="0" hidden="1" customWidth="1"/>
    <col min="24" max="25" width="0" hidden="1" customWidth="1"/>
  </cols>
  <sheetData>
    <row r="1" spans="1:25" ht="30" customHeight="1" x14ac:dyDescent="0.25">
      <c r="A1" s="83" t="s">
        <v>110</v>
      </c>
      <c r="B1" s="306" t="s">
        <v>66</v>
      </c>
      <c r="C1" s="306"/>
      <c r="D1" s="306"/>
      <c r="E1" s="306"/>
      <c r="F1" s="306" t="s">
        <v>67</v>
      </c>
      <c r="G1" s="306"/>
      <c r="H1" s="306"/>
      <c r="I1" s="306"/>
      <c r="J1" s="309" t="s">
        <v>111</v>
      </c>
      <c r="K1" s="310"/>
      <c r="L1" s="310"/>
      <c r="M1" s="311"/>
      <c r="N1" s="309" t="s">
        <v>68</v>
      </c>
      <c r="O1" s="310"/>
      <c r="P1" s="310"/>
      <c r="Q1" s="310"/>
      <c r="R1" s="310"/>
      <c r="S1" s="311"/>
      <c r="T1" s="304" t="s">
        <v>66</v>
      </c>
      <c r="U1" s="312"/>
      <c r="V1" s="304" t="s">
        <v>67</v>
      </c>
      <c r="W1" s="312"/>
      <c r="X1" s="307" t="s">
        <v>111</v>
      </c>
      <c r="Y1" s="308"/>
    </row>
    <row r="2" spans="1:25" ht="18.75" customHeight="1" x14ac:dyDescent="0.25">
      <c r="A2" s="314" t="s">
        <v>0</v>
      </c>
      <c r="B2" s="303" t="s">
        <v>69</v>
      </c>
      <c r="C2" s="303"/>
      <c r="D2" s="303" t="s">
        <v>52</v>
      </c>
      <c r="E2" s="303"/>
      <c r="F2" s="303" t="s">
        <v>69</v>
      </c>
      <c r="G2" s="303"/>
      <c r="H2" s="303" t="s">
        <v>52</v>
      </c>
      <c r="I2" s="303"/>
      <c r="J2" s="304" t="s">
        <v>112</v>
      </c>
      <c r="K2" s="305"/>
      <c r="L2" s="304" t="s">
        <v>70</v>
      </c>
      <c r="M2" s="305"/>
      <c r="N2" s="301" t="s">
        <v>50</v>
      </c>
      <c r="O2" s="301" t="s">
        <v>51</v>
      </c>
      <c r="P2" s="301" t="s">
        <v>52</v>
      </c>
      <c r="Q2" s="301" t="s">
        <v>71</v>
      </c>
      <c r="R2" s="301" t="s">
        <v>70</v>
      </c>
      <c r="S2" s="301" t="s">
        <v>53</v>
      </c>
      <c r="T2" s="303" t="s">
        <v>72</v>
      </c>
      <c r="U2" s="303" t="s">
        <v>2</v>
      </c>
      <c r="V2" s="303" t="s">
        <v>72</v>
      </c>
      <c r="W2" s="303" t="s">
        <v>2</v>
      </c>
      <c r="X2" s="301" t="s">
        <v>113</v>
      </c>
      <c r="Y2" s="301" t="s">
        <v>114</v>
      </c>
    </row>
    <row r="3" spans="1:25" ht="112.5" x14ac:dyDescent="0.25">
      <c r="A3" s="315"/>
      <c r="B3" s="88" t="s">
        <v>73</v>
      </c>
      <c r="C3" s="88" t="s">
        <v>74</v>
      </c>
      <c r="D3" s="88" t="s">
        <v>73</v>
      </c>
      <c r="E3" s="88" t="s">
        <v>74</v>
      </c>
      <c r="F3" s="88" t="s">
        <v>73</v>
      </c>
      <c r="G3" s="88" t="s">
        <v>74</v>
      </c>
      <c r="H3" s="88" t="s">
        <v>73</v>
      </c>
      <c r="I3" s="88" t="s">
        <v>74</v>
      </c>
      <c r="J3" s="88" t="s">
        <v>73</v>
      </c>
      <c r="K3" s="88" t="s">
        <v>74</v>
      </c>
      <c r="L3" s="88" t="s">
        <v>73</v>
      </c>
      <c r="M3" s="88" t="s">
        <v>74</v>
      </c>
      <c r="N3" s="302"/>
      <c r="O3" s="302"/>
      <c r="P3" s="302"/>
      <c r="Q3" s="302"/>
      <c r="R3" s="302"/>
      <c r="S3" s="302"/>
      <c r="T3" s="303"/>
      <c r="U3" s="303"/>
      <c r="V3" s="303"/>
      <c r="W3" s="303"/>
      <c r="X3" s="313"/>
      <c r="Y3" s="313"/>
    </row>
    <row r="4" spans="1:25" s="67" customFormat="1" x14ac:dyDescent="0.25">
      <c r="A4" s="82" t="s">
        <v>3</v>
      </c>
      <c r="B4" s="89">
        <v>2293.5</v>
      </c>
      <c r="C4" s="89">
        <v>1576.75</v>
      </c>
      <c r="D4" s="89">
        <v>1668</v>
      </c>
      <c r="E4" s="89">
        <v>1547.25</v>
      </c>
      <c r="F4" s="89">
        <v>1488</v>
      </c>
      <c r="G4" s="89">
        <v>1074.5</v>
      </c>
      <c r="H4" s="89">
        <v>1116</v>
      </c>
      <c r="I4" s="89">
        <v>1193.5</v>
      </c>
      <c r="J4" s="87"/>
      <c r="K4" s="87"/>
      <c r="L4" s="87"/>
      <c r="M4" s="87"/>
      <c r="N4" s="87"/>
      <c r="O4" s="86" t="s">
        <v>61</v>
      </c>
      <c r="P4" s="86" t="s">
        <v>61</v>
      </c>
      <c r="Q4" s="86" t="s">
        <v>61</v>
      </c>
      <c r="R4" s="86" t="s">
        <v>61</v>
      </c>
      <c r="S4" s="86" t="s">
        <v>61</v>
      </c>
      <c r="T4" s="90">
        <v>0.68748637453673422</v>
      </c>
      <c r="U4" s="90">
        <v>0.9276079136690647</v>
      </c>
      <c r="V4" s="90">
        <v>0.72211021505376349</v>
      </c>
      <c r="W4" s="90">
        <v>1.0694444444444444</v>
      </c>
      <c r="X4" s="90" t="s">
        <v>61</v>
      </c>
      <c r="Y4" s="90" t="s">
        <v>61</v>
      </c>
    </row>
    <row r="5" spans="1:25" s="67" customFormat="1" x14ac:dyDescent="0.25">
      <c r="A5" s="82" t="s">
        <v>4</v>
      </c>
      <c r="B5" s="85">
        <v>1984.5</v>
      </c>
      <c r="C5" s="85">
        <v>1470.75</v>
      </c>
      <c r="D5" s="85">
        <v>2205</v>
      </c>
      <c r="E5" s="85">
        <v>2089.5</v>
      </c>
      <c r="F5" s="89">
        <v>1116</v>
      </c>
      <c r="G5" s="89">
        <v>1023</v>
      </c>
      <c r="H5" s="87">
        <v>1116</v>
      </c>
      <c r="I5" s="84">
        <v>1497.5</v>
      </c>
      <c r="J5" s="87"/>
      <c r="K5" s="87"/>
      <c r="L5" s="87"/>
      <c r="M5" s="87"/>
      <c r="N5" s="87"/>
      <c r="O5" s="86" t="s">
        <v>61</v>
      </c>
      <c r="P5" s="86" t="s">
        <v>61</v>
      </c>
      <c r="Q5" s="86" t="s">
        <v>61</v>
      </c>
      <c r="R5" s="86" t="s">
        <v>61</v>
      </c>
      <c r="S5" s="86" t="s">
        <v>61</v>
      </c>
      <c r="T5" s="90">
        <v>0.74111866969009821</v>
      </c>
      <c r="U5" s="90">
        <v>0.94761904761904758</v>
      </c>
      <c r="V5" s="90">
        <v>0.91666666666666663</v>
      </c>
      <c r="W5" s="90">
        <v>1.3418458781362008</v>
      </c>
      <c r="X5" s="90" t="s">
        <v>61</v>
      </c>
      <c r="Y5" s="90" t="s">
        <v>61</v>
      </c>
    </row>
    <row r="6" spans="1:25" s="67" customFormat="1" x14ac:dyDescent="0.25">
      <c r="A6" s="82" t="s">
        <v>5</v>
      </c>
      <c r="B6" s="89">
        <v>2211</v>
      </c>
      <c r="C6" s="89">
        <v>1767.75</v>
      </c>
      <c r="D6" s="89">
        <v>1206</v>
      </c>
      <c r="E6" s="89">
        <v>1469</v>
      </c>
      <c r="F6" s="89">
        <v>1488</v>
      </c>
      <c r="G6" s="89">
        <v>1139.5</v>
      </c>
      <c r="H6" s="87">
        <v>1116</v>
      </c>
      <c r="I6" s="84">
        <v>1514</v>
      </c>
      <c r="J6" s="87"/>
      <c r="K6" s="87"/>
      <c r="L6" s="87"/>
      <c r="M6" s="87"/>
      <c r="N6" s="87"/>
      <c r="O6" s="86" t="s">
        <v>61</v>
      </c>
      <c r="P6" s="86" t="s">
        <v>61</v>
      </c>
      <c r="Q6" s="86" t="s">
        <v>61</v>
      </c>
      <c r="R6" s="86" t="s">
        <v>61</v>
      </c>
      <c r="S6" s="86" t="s">
        <v>61</v>
      </c>
      <c r="T6" s="90">
        <v>0.79952510176390779</v>
      </c>
      <c r="U6" s="90">
        <v>1.2180762852404643</v>
      </c>
      <c r="V6" s="90">
        <v>0.76579301075268813</v>
      </c>
      <c r="W6" s="90">
        <v>1.3566308243727598</v>
      </c>
      <c r="X6" s="90" t="s">
        <v>61</v>
      </c>
      <c r="Y6" s="90" t="s">
        <v>61</v>
      </c>
    </row>
    <row r="7" spans="1:25" s="67" customFormat="1" x14ac:dyDescent="0.25">
      <c r="A7" s="82" t="s">
        <v>6</v>
      </c>
      <c r="B7" s="89">
        <v>1260</v>
      </c>
      <c r="C7" s="89">
        <v>1280.5</v>
      </c>
      <c r="D7" s="89">
        <v>1260</v>
      </c>
      <c r="E7" s="89">
        <v>1215.5</v>
      </c>
      <c r="F7" s="89">
        <v>744</v>
      </c>
      <c r="G7" s="89">
        <v>742.5</v>
      </c>
      <c r="H7" s="87">
        <v>744</v>
      </c>
      <c r="I7" s="84">
        <v>743.5</v>
      </c>
      <c r="J7" s="87"/>
      <c r="K7" s="87"/>
      <c r="L7" s="87"/>
      <c r="M7" s="87"/>
      <c r="N7" s="87"/>
      <c r="O7" s="86" t="s">
        <v>61</v>
      </c>
      <c r="P7" s="86" t="s">
        <v>61</v>
      </c>
      <c r="Q7" s="86" t="s">
        <v>61</v>
      </c>
      <c r="R7" s="86" t="s">
        <v>61</v>
      </c>
      <c r="S7" s="86" t="s">
        <v>61</v>
      </c>
      <c r="T7" s="90">
        <v>1.0162698412698412</v>
      </c>
      <c r="U7" s="90">
        <v>0.9646825396825397</v>
      </c>
      <c r="V7" s="90">
        <v>0.99798387096774188</v>
      </c>
      <c r="W7" s="90">
        <v>0.99932795698924726</v>
      </c>
      <c r="X7" s="90" t="s">
        <v>61</v>
      </c>
      <c r="Y7" s="90" t="s">
        <v>61</v>
      </c>
    </row>
    <row r="8" spans="1:25" s="67" customFormat="1" x14ac:dyDescent="0.25">
      <c r="A8" s="82" t="s">
        <v>7</v>
      </c>
      <c r="B8" s="89">
        <v>1215</v>
      </c>
      <c r="C8" s="89">
        <v>763</v>
      </c>
      <c r="D8" s="89">
        <v>1215</v>
      </c>
      <c r="E8" s="89">
        <v>1398</v>
      </c>
      <c r="F8" s="89">
        <v>744</v>
      </c>
      <c r="G8" s="89">
        <v>744</v>
      </c>
      <c r="H8" s="87">
        <v>744</v>
      </c>
      <c r="I8" s="84">
        <v>744</v>
      </c>
      <c r="J8" s="87"/>
      <c r="K8" s="87"/>
      <c r="L8" s="87"/>
      <c r="M8" s="87"/>
      <c r="N8" s="87"/>
      <c r="O8" s="86" t="s">
        <v>61</v>
      </c>
      <c r="P8" s="86" t="s">
        <v>61</v>
      </c>
      <c r="Q8" s="86" t="s">
        <v>61</v>
      </c>
      <c r="R8" s="86" t="s">
        <v>61</v>
      </c>
      <c r="S8" s="86" t="s">
        <v>61</v>
      </c>
      <c r="T8" s="90">
        <v>0.62798353909465021</v>
      </c>
      <c r="U8" s="90">
        <v>1.1506172839506172</v>
      </c>
      <c r="V8" s="90">
        <v>1</v>
      </c>
      <c r="W8" s="90">
        <v>1</v>
      </c>
      <c r="X8" s="90" t="s">
        <v>61</v>
      </c>
      <c r="Y8" s="90" t="s">
        <v>61</v>
      </c>
    </row>
    <row r="9" spans="1:25" s="67" customFormat="1" x14ac:dyDescent="0.25">
      <c r="A9" s="82" t="s">
        <v>8</v>
      </c>
      <c r="B9" s="89">
        <v>3156</v>
      </c>
      <c r="C9" s="89">
        <v>2556.5</v>
      </c>
      <c r="D9" s="89">
        <v>690</v>
      </c>
      <c r="E9" s="89">
        <v>568.5</v>
      </c>
      <c r="F9" s="89">
        <v>2232</v>
      </c>
      <c r="G9" s="89">
        <v>1881</v>
      </c>
      <c r="H9" s="87">
        <v>372</v>
      </c>
      <c r="I9" s="84">
        <v>550.5</v>
      </c>
      <c r="J9" s="87"/>
      <c r="K9" s="87"/>
      <c r="L9" s="87"/>
      <c r="M9" s="87"/>
      <c r="N9" s="87"/>
      <c r="O9" s="86" t="s">
        <v>61</v>
      </c>
      <c r="P9" s="86" t="s">
        <v>61</v>
      </c>
      <c r="Q9" s="86" t="s">
        <v>61</v>
      </c>
      <c r="R9" s="86" t="s">
        <v>61</v>
      </c>
      <c r="S9" s="86" t="s">
        <v>61</v>
      </c>
      <c r="T9" s="90">
        <v>0.81004435994930291</v>
      </c>
      <c r="U9" s="90">
        <v>0.82391304347826089</v>
      </c>
      <c r="V9" s="90">
        <v>0.842741935483871</v>
      </c>
      <c r="W9" s="90">
        <v>1.4798387096774193</v>
      </c>
      <c r="X9" s="90" t="s">
        <v>61</v>
      </c>
      <c r="Y9" s="90" t="s">
        <v>61</v>
      </c>
    </row>
    <row r="10" spans="1:25" s="67" customFormat="1" x14ac:dyDescent="0.25">
      <c r="A10" s="82" t="s">
        <v>9</v>
      </c>
      <c r="B10" s="89">
        <v>1930.5</v>
      </c>
      <c r="C10" s="89">
        <v>1379.5</v>
      </c>
      <c r="D10" s="89">
        <v>1501.5</v>
      </c>
      <c r="E10" s="89">
        <v>1637.5</v>
      </c>
      <c r="F10" s="89">
        <v>1116</v>
      </c>
      <c r="G10" s="89">
        <v>792</v>
      </c>
      <c r="H10" s="87">
        <v>744</v>
      </c>
      <c r="I10" s="84">
        <v>1469</v>
      </c>
      <c r="J10" s="87"/>
      <c r="K10" s="87"/>
      <c r="L10" s="87"/>
      <c r="M10" s="87"/>
      <c r="N10" s="87"/>
      <c r="O10" s="86" t="s">
        <v>61</v>
      </c>
      <c r="P10" s="86" t="s">
        <v>61</v>
      </c>
      <c r="Q10" s="86" t="s">
        <v>61</v>
      </c>
      <c r="R10" s="86" t="s">
        <v>61</v>
      </c>
      <c r="S10" s="86" t="s">
        <v>61</v>
      </c>
      <c r="T10" s="90">
        <v>0.7145817145817146</v>
      </c>
      <c r="U10" s="90">
        <v>1.0905760905760906</v>
      </c>
      <c r="V10" s="90">
        <v>0.70967741935483875</v>
      </c>
      <c r="W10" s="90">
        <v>1.9744623655913978</v>
      </c>
      <c r="X10" s="90" t="s">
        <v>61</v>
      </c>
      <c r="Y10" s="90" t="s">
        <v>61</v>
      </c>
    </row>
    <row r="11" spans="1:25" s="67" customFormat="1" x14ac:dyDescent="0.25">
      <c r="A11" s="82" t="s">
        <v>10</v>
      </c>
      <c r="B11" s="89">
        <v>1314</v>
      </c>
      <c r="C11" s="89">
        <v>1117</v>
      </c>
      <c r="D11" s="89">
        <v>438</v>
      </c>
      <c r="E11" s="89">
        <v>367.75</v>
      </c>
      <c r="F11" s="89">
        <v>744</v>
      </c>
      <c r="G11" s="89">
        <v>744</v>
      </c>
      <c r="H11" s="87">
        <v>372</v>
      </c>
      <c r="I11" s="84">
        <v>396</v>
      </c>
      <c r="J11" s="87"/>
      <c r="K11" s="87"/>
      <c r="L11" s="87"/>
      <c r="M11" s="87"/>
      <c r="N11" s="87"/>
      <c r="O11" s="86" t="s">
        <v>61</v>
      </c>
      <c r="P11" s="86" t="s">
        <v>61</v>
      </c>
      <c r="Q11" s="86" t="s">
        <v>61</v>
      </c>
      <c r="R11" s="86" t="s">
        <v>61</v>
      </c>
      <c r="S11" s="86" t="s">
        <v>61</v>
      </c>
      <c r="T11" s="90">
        <v>0.85007610350076102</v>
      </c>
      <c r="U11" s="90">
        <v>0.83961187214611877</v>
      </c>
      <c r="V11" s="90">
        <v>1</v>
      </c>
      <c r="W11" s="90">
        <v>1.064516129032258</v>
      </c>
      <c r="X11" s="90" t="s">
        <v>61</v>
      </c>
      <c r="Y11" s="90" t="s">
        <v>61</v>
      </c>
    </row>
    <row r="12" spans="1:25" s="67" customFormat="1" x14ac:dyDescent="0.25">
      <c r="A12" s="82" t="s">
        <v>57</v>
      </c>
      <c r="B12" s="89">
        <v>1680</v>
      </c>
      <c r="C12" s="89">
        <v>1481.5</v>
      </c>
      <c r="D12" s="89">
        <v>1890</v>
      </c>
      <c r="E12" s="89">
        <v>1997.75</v>
      </c>
      <c r="F12" s="89">
        <v>1116</v>
      </c>
      <c r="G12" s="89">
        <v>908.5</v>
      </c>
      <c r="H12" s="87">
        <v>1116</v>
      </c>
      <c r="I12" s="84">
        <v>1512</v>
      </c>
      <c r="J12" s="87"/>
      <c r="K12" s="87"/>
      <c r="L12" s="87"/>
      <c r="M12" s="87"/>
      <c r="N12" s="87"/>
      <c r="O12" s="86" t="s">
        <v>61</v>
      </c>
      <c r="P12" s="86" t="s">
        <v>61</v>
      </c>
      <c r="Q12" s="86" t="s">
        <v>61</v>
      </c>
      <c r="R12" s="86" t="s">
        <v>61</v>
      </c>
      <c r="S12" s="86" t="s">
        <v>61</v>
      </c>
      <c r="T12" s="90">
        <v>0.88184523809523807</v>
      </c>
      <c r="U12" s="90">
        <v>1.057010582010582</v>
      </c>
      <c r="V12" s="90">
        <v>0.81406810035842292</v>
      </c>
      <c r="W12" s="90">
        <v>1.3548387096774193</v>
      </c>
      <c r="X12" s="90" t="s">
        <v>61</v>
      </c>
      <c r="Y12" s="90" t="s">
        <v>61</v>
      </c>
    </row>
    <row r="13" spans="1:25" s="67" customFormat="1" x14ac:dyDescent="0.25">
      <c r="A13" s="82" t="s">
        <v>11</v>
      </c>
      <c r="B13" s="89">
        <v>1668</v>
      </c>
      <c r="C13" s="89">
        <v>1133.75</v>
      </c>
      <c r="D13" s="89">
        <v>1668</v>
      </c>
      <c r="E13" s="89">
        <v>1742</v>
      </c>
      <c r="F13" s="89">
        <v>1116</v>
      </c>
      <c r="G13" s="89">
        <v>798.25</v>
      </c>
      <c r="H13" s="87">
        <v>744</v>
      </c>
      <c r="I13" s="84">
        <v>1402</v>
      </c>
      <c r="J13" s="87"/>
      <c r="K13" s="87"/>
      <c r="L13" s="87"/>
      <c r="M13" s="87"/>
      <c r="N13" s="87"/>
      <c r="O13" s="86" t="s">
        <v>61</v>
      </c>
      <c r="P13" s="86" t="s">
        <v>61</v>
      </c>
      <c r="Q13" s="86" t="s">
        <v>61</v>
      </c>
      <c r="R13" s="86" t="s">
        <v>61</v>
      </c>
      <c r="S13" s="86" t="s">
        <v>61</v>
      </c>
      <c r="T13" s="90">
        <v>0.67970623501199046</v>
      </c>
      <c r="U13" s="90">
        <v>1.0443645083932853</v>
      </c>
      <c r="V13" s="90">
        <v>0.71527777777777779</v>
      </c>
      <c r="W13" s="90">
        <v>1.8844086021505377</v>
      </c>
      <c r="X13" s="90" t="s">
        <v>61</v>
      </c>
      <c r="Y13" s="90" t="s">
        <v>61</v>
      </c>
    </row>
    <row r="14" spans="1:25" s="67" customFormat="1" x14ac:dyDescent="0.25">
      <c r="A14" s="82" t="s">
        <v>12</v>
      </c>
      <c r="B14" s="89">
        <v>1233</v>
      </c>
      <c r="C14" s="89">
        <v>934.5</v>
      </c>
      <c r="D14" s="89">
        <v>1027.5</v>
      </c>
      <c r="E14" s="89">
        <v>1696</v>
      </c>
      <c r="F14" s="89">
        <v>1116</v>
      </c>
      <c r="G14" s="89">
        <v>744</v>
      </c>
      <c r="H14" s="87">
        <v>744</v>
      </c>
      <c r="I14" s="84">
        <v>1236</v>
      </c>
      <c r="J14" s="87"/>
      <c r="K14" s="87"/>
      <c r="L14" s="87"/>
      <c r="M14" s="87"/>
      <c r="N14" s="87"/>
      <c r="O14" s="86" t="s">
        <v>61</v>
      </c>
      <c r="P14" s="86" t="s">
        <v>61</v>
      </c>
      <c r="Q14" s="86" t="s">
        <v>61</v>
      </c>
      <c r="R14" s="86" t="s">
        <v>61</v>
      </c>
      <c r="S14" s="86" t="s">
        <v>61</v>
      </c>
      <c r="T14" s="90">
        <v>0.75790754257907544</v>
      </c>
      <c r="U14" s="90">
        <v>1.6506082725060827</v>
      </c>
      <c r="V14" s="90">
        <v>0.66666666666666663</v>
      </c>
      <c r="W14" s="90">
        <v>1.6612903225806452</v>
      </c>
      <c r="X14" s="90" t="s">
        <v>61</v>
      </c>
      <c r="Y14" s="90" t="s">
        <v>61</v>
      </c>
    </row>
    <row r="15" spans="1:25" s="67" customFormat="1" x14ac:dyDescent="0.25">
      <c r="A15" s="82" t="s">
        <v>13</v>
      </c>
      <c r="B15" s="89">
        <v>4224</v>
      </c>
      <c r="C15" s="89">
        <v>3282.5</v>
      </c>
      <c r="D15" s="89">
        <v>384</v>
      </c>
      <c r="E15" s="89">
        <v>486</v>
      </c>
      <c r="F15" s="89">
        <v>4092</v>
      </c>
      <c r="G15" s="89">
        <v>3267</v>
      </c>
      <c r="H15" s="87">
        <v>372</v>
      </c>
      <c r="I15" s="84">
        <v>48</v>
      </c>
      <c r="J15" s="87"/>
      <c r="K15" s="87"/>
      <c r="L15" s="87"/>
      <c r="M15" s="87"/>
      <c r="N15" s="87"/>
      <c r="O15" s="86" t="s">
        <v>61</v>
      </c>
      <c r="P15" s="86" t="s">
        <v>61</v>
      </c>
      <c r="Q15" s="86" t="s">
        <v>61</v>
      </c>
      <c r="R15" s="86" t="s">
        <v>61</v>
      </c>
      <c r="S15" s="86" t="s">
        <v>61</v>
      </c>
      <c r="T15" s="90">
        <v>0.77710700757575757</v>
      </c>
      <c r="U15" s="90">
        <v>1.265625</v>
      </c>
      <c r="V15" s="90">
        <v>0.79838709677419351</v>
      </c>
      <c r="W15" s="90">
        <v>0.12903225806451613</v>
      </c>
      <c r="X15" s="90" t="s">
        <v>61</v>
      </c>
      <c r="Y15" s="90" t="s">
        <v>61</v>
      </c>
    </row>
    <row r="16" spans="1:25" s="67" customFormat="1" x14ac:dyDescent="0.25">
      <c r="A16" s="82" t="s">
        <v>14</v>
      </c>
      <c r="B16" s="89">
        <v>3408</v>
      </c>
      <c r="C16" s="89">
        <v>2762.5</v>
      </c>
      <c r="D16" s="89">
        <v>1278</v>
      </c>
      <c r="E16" s="89">
        <v>1953.25</v>
      </c>
      <c r="F16" s="89">
        <v>2976</v>
      </c>
      <c r="G16" s="89">
        <v>2431.75</v>
      </c>
      <c r="H16" s="87">
        <v>1116</v>
      </c>
      <c r="I16" s="84">
        <v>1543</v>
      </c>
      <c r="J16" s="87"/>
      <c r="K16" s="87"/>
      <c r="L16" s="87"/>
      <c r="M16" s="87"/>
      <c r="N16" s="87"/>
      <c r="O16" s="86" t="s">
        <v>61</v>
      </c>
      <c r="P16" s="86" t="s">
        <v>61</v>
      </c>
      <c r="Q16" s="86" t="s">
        <v>61</v>
      </c>
      <c r="R16" s="86" t="s">
        <v>61</v>
      </c>
      <c r="S16" s="86" t="s">
        <v>61</v>
      </c>
      <c r="T16" s="90">
        <v>0.81059272300469487</v>
      </c>
      <c r="U16" s="90">
        <v>1.5283646322378717</v>
      </c>
      <c r="V16" s="90">
        <v>0.81712029569892475</v>
      </c>
      <c r="W16" s="90">
        <v>1.3826164874551972</v>
      </c>
      <c r="X16" s="90" t="s">
        <v>61</v>
      </c>
      <c r="Y16" s="90" t="s">
        <v>61</v>
      </c>
    </row>
    <row r="17" spans="1:25" s="67" customFormat="1" x14ac:dyDescent="0.25">
      <c r="A17" s="82" t="s">
        <v>15</v>
      </c>
      <c r="B17" s="89">
        <v>1242</v>
      </c>
      <c r="C17" s="89">
        <v>932.25</v>
      </c>
      <c r="D17" s="89">
        <v>828</v>
      </c>
      <c r="E17" s="89">
        <v>815</v>
      </c>
      <c r="F17" s="89">
        <v>744</v>
      </c>
      <c r="G17" s="89">
        <v>771.5</v>
      </c>
      <c r="H17" s="87">
        <v>372</v>
      </c>
      <c r="I17" s="84">
        <v>504</v>
      </c>
      <c r="J17" s="87"/>
      <c r="K17" s="87"/>
      <c r="L17" s="87"/>
      <c r="M17" s="87"/>
      <c r="N17" s="87"/>
      <c r="O17" s="86" t="s">
        <v>61</v>
      </c>
      <c r="P17" s="86" t="s">
        <v>61</v>
      </c>
      <c r="Q17" s="86" t="s">
        <v>61</v>
      </c>
      <c r="R17" s="86" t="s">
        <v>61</v>
      </c>
      <c r="S17" s="86" t="s">
        <v>61</v>
      </c>
      <c r="T17" s="90">
        <v>0.75060386473429952</v>
      </c>
      <c r="U17" s="90">
        <v>0.9842995169082126</v>
      </c>
      <c r="V17" s="90">
        <v>1.0369623655913978</v>
      </c>
      <c r="W17" s="90">
        <v>1.3548387096774193</v>
      </c>
      <c r="X17" s="90" t="s">
        <v>61</v>
      </c>
      <c r="Y17" s="90" t="s">
        <v>61</v>
      </c>
    </row>
    <row r="18" spans="1:25" s="67" customFormat="1" x14ac:dyDescent="0.25">
      <c r="A18" s="82" t="s">
        <v>16</v>
      </c>
      <c r="B18" s="89">
        <v>1903.5</v>
      </c>
      <c r="C18" s="89">
        <v>1311.25</v>
      </c>
      <c r="D18" s="89">
        <v>1480.5</v>
      </c>
      <c r="E18" s="89">
        <v>1678.25</v>
      </c>
      <c r="F18" s="89">
        <v>1116</v>
      </c>
      <c r="G18" s="89">
        <v>815.5</v>
      </c>
      <c r="H18" s="87">
        <v>744</v>
      </c>
      <c r="I18" s="84">
        <v>1318</v>
      </c>
      <c r="J18" s="87"/>
      <c r="K18" s="87"/>
      <c r="L18" s="87"/>
      <c r="M18" s="87"/>
      <c r="N18" s="87"/>
      <c r="O18" s="86" t="s">
        <v>61</v>
      </c>
      <c r="P18" s="86" t="s">
        <v>61</v>
      </c>
      <c r="Q18" s="86" t="s">
        <v>61</v>
      </c>
      <c r="R18" s="86" t="s">
        <v>61</v>
      </c>
      <c r="S18" s="86" t="s">
        <v>61</v>
      </c>
      <c r="T18" s="90">
        <v>0.68886262148673494</v>
      </c>
      <c r="U18" s="90">
        <v>1.1335697399527187</v>
      </c>
      <c r="V18" s="90">
        <v>0.73073476702508966</v>
      </c>
      <c r="W18" s="90">
        <v>1.771505376344086</v>
      </c>
      <c r="X18" s="90" t="s">
        <v>61</v>
      </c>
      <c r="Y18" s="90" t="s">
        <v>61</v>
      </c>
    </row>
    <row r="19" spans="1:25" s="67" customFormat="1" x14ac:dyDescent="0.25">
      <c r="A19" s="82" t="s">
        <v>17</v>
      </c>
      <c r="B19" s="89">
        <v>2430</v>
      </c>
      <c r="C19" s="89">
        <v>1912.5</v>
      </c>
      <c r="D19" s="89">
        <v>810</v>
      </c>
      <c r="E19" s="89">
        <v>387.5</v>
      </c>
      <c r="F19" s="89">
        <v>2232</v>
      </c>
      <c r="G19" s="89">
        <v>1519.5</v>
      </c>
      <c r="H19" s="87">
        <v>744</v>
      </c>
      <c r="I19" s="84">
        <v>312</v>
      </c>
      <c r="J19" s="87"/>
      <c r="K19" s="87"/>
      <c r="L19" s="87"/>
      <c r="M19" s="87"/>
      <c r="N19" s="87"/>
      <c r="O19" s="86" t="s">
        <v>61</v>
      </c>
      <c r="P19" s="86" t="s">
        <v>61</v>
      </c>
      <c r="Q19" s="86" t="s">
        <v>61</v>
      </c>
      <c r="R19" s="86" t="s">
        <v>61</v>
      </c>
      <c r="S19" s="86" t="s">
        <v>61</v>
      </c>
      <c r="T19" s="90">
        <v>0.78703703703703709</v>
      </c>
      <c r="U19" s="90">
        <v>0.47839506172839508</v>
      </c>
      <c r="V19" s="90">
        <v>0.68077956989247312</v>
      </c>
      <c r="W19" s="90">
        <v>0.41935483870967744</v>
      </c>
      <c r="X19" s="90" t="s">
        <v>61</v>
      </c>
      <c r="Y19" s="90" t="s">
        <v>61</v>
      </c>
    </row>
    <row r="20" spans="1:25" s="67" customFormat="1" x14ac:dyDescent="0.25">
      <c r="A20" s="82" t="s">
        <v>18</v>
      </c>
      <c r="B20" s="89">
        <v>1608</v>
      </c>
      <c r="C20" s="89">
        <v>1445</v>
      </c>
      <c r="D20" s="89">
        <v>1608</v>
      </c>
      <c r="E20" s="89">
        <v>1549</v>
      </c>
      <c r="F20" s="89">
        <v>744</v>
      </c>
      <c r="G20" s="89">
        <v>871</v>
      </c>
      <c r="H20" s="87">
        <v>1116</v>
      </c>
      <c r="I20" s="84">
        <v>1248.5</v>
      </c>
      <c r="J20" s="87"/>
      <c r="K20" s="87"/>
      <c r="L20" s="87"/>
      <c r="M20" s="87"/>
      <c r="N20" s="87"/>
      <c r="O20" s="86" t="s">
        <v>61</v>
      </c>
      <c r="P20" s="86" t="s">
        <v>61</v>
      </c>
      <c r="Q20" s="86" t="s">
        <v>61</v>
      </c>
      <c r="R20" s="86" t="s">
        <v>61</v>
      </c>
      <c r="S20" s="86" t="s">
        <v>61</v>
      </c>
      <c r="T20" s="90">
        <v>0.89863184079601988</v>
      </c>
      <c r="U20" s="90">
        <v>0.9633084577114428</v>
      </c>
      <c r="V20" s="90">
        <v>1.1706989247311828</v>
      </c>
      <c r="W20" s="90">
        <v>1.1187275985663083</v>
      </c>
      <c r="X20" s="90" t="s">
        <v>61</v>
      </c>
      <c r="Y20" s="90" t="s">
        <v>61</v>
      </c>
    </row>
    <row r="21" spans="1:25" s="67" customFormat="1" x14ac:dyDescent="0.25">
      <c r="A21" s="82" t="s">
        <v>19</v>
      </c>
      <c r="B21" s="89">
        <v>1296</v>
      </c>
      <c r="C21" s="89">
        <v>912.75</v>
      </c>
      <c r="D21" s="89">
        <v>1296</v>
      </c>
      <c r="E21" s="89">
        <v>1217.5</v>
      </c>
      <c r="F21" s="89">
        <v>744</v>
      </c>
      <c r="G21" s="89">
        <v>723</v>
      </c>
      <c r="H21" s="87">
        <v>744</v>
      </c>
      <c r="I21" s="84">
        <v>689.5</v>
      </c>
      <c r="J21" s="87"/>
      <c r="K21" s="87"/>
      <c r="L21" s="87"/>
      <c r="M21" s="87"/>
      <c r="N21" s="87"/>
      <c r="O21" s="86" t="s">
        <v>61</v>
      </c>
      <c r="P21" s="86" t="s">
        <v>61</v>
      </c>
      <c r="Q21" s="86" t="s">
        <v>61</v>
      </c>
      <c r="R21" s="86" t="s">
        <v>61</v>
      </c>
      <c r="S21" s="86" t="s">
        <v>61</v>
      </c>
      <c r="T21" s="90">
        <v>0.70428240740740744</v>
      </c>
      <c r="U21" s="90">
        <v>0.93942901234567899</v>
      </c>
      <c r="V21" s="90">
        <v>0.97177419354838712</v>
      </c>
      <c r="W21" s="90">
        <v>0.926747311827957</v>
      </c>
      <c r="X21" s="90" t="s">
        <v>61</v>
      </c>
      <c r="Y21" s="90" t="s">
        <v>61</v>
      </c>
    </row>
    <row r="22" spans="1:25" s="67" customFormat="1" x14ac:dyDescent="0.25">
      <c r="A22" s="82" t="s">
        <v>20</v>
      </c>
      <c r="B22" s="89">
        <v>1980</v>
      </c>
      <c r="C22" s="89">
        <v>1637.75</v>
      </c>
      <c r="D22" s="89">
        <v>1584</v>
      </c>
      <c r="E22" s="89">
        <v>1491.5</v>
      </c>
      <c r="F22" s="89">
        <v>1488</v>
      </c>
      <c r="G22" s="89">
        <v>1368</v>
      </c>
      <c r="H22" s="87">
        <v>1116</v>
      </c>
      <c r="I22" s="84">
        <v>1248</v>
      </c>
      <c r="J22" s="87"/>
      <c r="K22" s="87"/>
      <c r="L22" s="87"/>
      <c r="M22" s="87"/>
      <c r="N22" s="87"/>
      <c r="O22" s="86" t="s">
        <v>61</v>
      </c>
      <c r="P22" s="86" t="s">
        <v>61</v>
      </c>
      <c r="Q22" s="86" t="s">
        <v>61</v>
      </c>
      <c r="R22" s="86" t="s">
        <v>61</v>
      </c>
      <c r="S22" s="86" t="s">
        <v>61</v>
      </c>
      <c r="T22" s="90">
        <v>0.82714646464646469</v>
      </c>
      <c r="U22" s="90">
        <v>0.94160353535353536</v>
      </c>
      <c r="V22" s="90">
        <v>0.91935483870967738</v>
      </c>
      <c r="W22" s="90">
        <v>1.118279569892473</v>
      </c>
      <c r="X22" s="90" t="s">
        <v>61</v>
      </c>
      <c r="Y22" s="90" t="s">
        <v>61</v>
      </c>
    </row>
    <row r="23" spans="1:25" s="67" customFormat="1" x14ac:dyDescent="0.25">
      <c r="A23" s="82" t="s">
        <v>21</v>
      </c>
      <c r="B23" s="89">
        <v>2310</v>
      </c>
      <c r="C23" s="89">
        <v>1713.75</v>
      </c>
      <c r="D23" s="89">
        <v>1260</v>
      </c>
      <c r="E23" s="89">
        <v>1398</v>
      </c>
      <c r="F23" s="89">
        <v>1488</v>
      </c>
      <c r="G23" s="89">
        <v>1172.75</v>
      </c>
      <c r="H23" s="87">
        <v>1116</v>
      </c>
      <c r="I23" s="84">
        <v>1215.5</v>
      </c>
      <c r="J23" s="87"/>
      <c r="K23" s="87"/>
      <c r="L23" s="87"/>
      <c r="M23" s="87"/>
      <c r="N23" s="87"/>
      <c r="O23" s="86" t="s">
        <v>61</v>
      </c>
      <c r="P23" s="86" t="s">
        <v>61</v>
      </c>
      <c r="Q23" s="86" t="s">
        <v>61</v>
      </c>
      <c r="R23" s="86" t="s">
        <v>61</v>
      </c>
      <c r="S23" s="86" t="s">
        <v>61</v>
      </c>
      <c r="T23" s="90">
        <v>0.74188311688311692</v>
      </c>
      <c r="U23" s="90">
        <v>1.1095238095238096</v>
      </c>
      <c r="V23" s="90">
        <v>0.78813844086021501</v>
      </c>
      <c r="W23" s="90">
        <v>1.0891577060931901</v>
      </c>
      <c r="X23" s="90" t="s">
        <v>61</v>
      </c>
      <c r="Y23" s="90" t="s">
        <v>61</v>
      </c>
    </row>
    <row r="24" spans="1:25" s="67" customFormat="1" x14ac:dyDescent="0.25">
      <c r="A24" s="82" t="s">
        <v>22</v>
      </c>
      <c r="B24" s="89">
        <v>1809</v>
      </c>
      <c r="C24" s="89">
        <v>1641.5</v>
      </c>
      <c r="D24" s="89">
        <v>1407</v>
      </c>
      <c r="E24" s="89">
        <v>1587.25</v>
      </c>
      <c r="F24" s="89">
        <v>1488</v>
      </c>
      <c r="G24" s="89">
        <v>1254</v>
      </c>
      <c r="H24" s="87">
        <v>744</v>
      </c>
      <c r="I24" s="84">
        <v>1212</v>
      </c>
      <c r="J24" s="87"/>
      <c r="K24" s="87"/>
      <c r="L24" s="87"/>
      <c r="M24" s="87"/>
      <c r="N24" s="87"/>
      <c r="O24" s="86" t="s">
        <v>61</v>
      </c>
      <c r="P24" s="86" t="s">
        <v>61</v>
      </c>
      <c r="Q24" s="86" t="s">
        <v>61</v>
      </c>
      <c r="R24" s="86" t="s">
        <v>61</v>
      </c>
      <c r="S24" s="86" t="s">
        <v>61</v>
      </c>
      <c r="T24" s="90">
        <v>0.90740740740740744</v>
      </c>
      <c r="U24" s="90">
        <v>1.1281094527363185</v>
      </c>
      <c r="V24" s="90">
        <v>0.842741935483871</v>
      </c>
      <c r="W24" s="90">
        <v>1.6290322580645162</v>
      </c>
      <c r="X24" s="90" t="s">
        <v>61</v>
      </c>
      <c r="Y24" s="90" t="s">
        <v>61</v>
      </c>
    </row>
    <row r="25" spans="1:25" s="67" customFormat="1" x14ac:dyDescent="0.25">
      <c r="A25" s="82" t="s">
        <v>23</v>
      </c>
      <c r="B25" s="89">
        <v>2010</v>
      </c>
      <c r="C25" s="89">
        <v>1661.75</v>
      </c>
      <c r="D25" s="89">
        <v>1206</v>
      </c>
      <c r="E25" s="89">
        <v>1319.5</v>
      </c>
      <c r="F25" s="89">
        <v>1488</v>
      </c>
      <c r="G25" s="89">
        <v>1333.75</v>
      </c>
      <c r="H25" s="87">
        <v>744</v>
      </c>
      <c r="I25" s="84">
        <v>889.5</v>
      </c>
      <c r="J25" s="87"/>
      <c r="K25" s="87"/>
      <c r="L25" s="87"/>
      <c r="M25" s="87"/>
      <c r="N25" s="87"/>
      <c r="O25" s="86" t="s">
        <v>61</v>
      </c>
      <c r="P25" s="86" t="s">
        <v>61</v>
      </c>
      <c r="Q25" s="86" t="s">
        <v>61</v>
      </c>
      <c r="R25" s="86" t="s">
        <v>61</v>
      </c>
      <c r="S25" s="86" t="s">
        <v>61</v>
      </c>
      <c r="T25" s="90">
        <v>0.82674129353233827</v>
      </c>
      <c r="U25" s="90">
        <v>1.0941127694859039</v>
      </c>
      <c r="V25" s="90">
        <v>0.89633736559139787</v>
      </c>
      <c r="W25" s="90">
        <v>1.1955645161290323</v>
      </c>
      <c r="X25" s="90" t="s">
        <v>61</v>
      </c>
      <c r="Y25" s="90" t="s">
        <v>61</v>
      </c>
    </row>
    <row r="26" spans="1:25" s="67" customFormat="1" x14ac:dyDescent="0.25">
      <c r="A26" s="82" t="s">
        <v>24</v>
      </c>
      <c r="B26" s="89">
        <v>1342.5</v>
      </c>
      <c r="C26" s="89">
        <v>1240.25</v>
      </c>
      <c r="D26" s="89">
        <v>948</v>
      </c>
      <c r="E26" s="89">
        <v>874.25</v>
      </c>
      <c r="F26" s="89">
        <v>1116</v>
      </c>
      <c r="G26" s="89">
        <v>743.5</v>
      </c>
      <c r="H26" s="87">
        <v>372</v>
      </c>
      <c r="I26" s="84">
        <v>732</v>
      </c>
      <c r="J26" s="87"/>
      <c r="K26" s="87"/>
      <c r="L26" s="87"/>
      <c r="M26" s="87"/>
      <c r="N26" s="87"/>
      <c r="O26" s="86" t="s">
        <v>61</v>
      </c>
      <c r="P26" s="86" t="s">
        <v>61</v>
      </c>
      <c r="Q26" s="86" t="s">
        <v>61</v>
      </c>
      <c r="R26" s="86" t="s">
        <v>61</v>
      </c>
      <c r="S26" s="86" t="s">
        <v>61</v>
      </c>
      <c r="T26" s="90">
        <v>0.92383612662942272</v>
      </c>
      <c r="U26" s="90">
        <v>0.92220464135021096</v>
      </c>
      <c r="V26" s="90">
        <v>0.66621863799283154</v>
      </c>
      <c r="W26" s="90">
        <v>1.967741935483871</v>
      </c>
      <c r="X26" s="90" t="s">
        <v>61</v>
      </c>
      <c r="Y26" s="90" t="s">
        <v>61</v>
      </c>
    </row>
    <row r="27" spans="1:25" s="67" customFormat="1" x14ac:dyDescent="0.25">
      <c r="A27" s="82" t="s">
        <v>25</v>
      </c>
      <c r="B27" s="89">
        <v>1491</v>
      </c>
      <c r="C27" s="89">
        <v>1298</v>
      </c>
      <c r="D27" s="89">
        <v>1491</v>
      </c>
      <c r="E27" s="89">
        <v>1693</v>
      </c>
      <c r="F27" s="89">
        <v>744</v>
      </c>
      <c r="G27" s="89">
        <v>778</v>
      </c>
      <c r="H27" s="87">
        <v>1116</v>
      </c>
      <c r="I27" s="84">
        <v>1324.75</v>
      </c>
      <c r="J27" s="87"/>
      <c r="K27" s="87"/>
      <c r="L27" s="87"/>
      <c r="M27" s="87"/>
      <c r="N27" s="87"/>
      <c r="O27" s="86" t="s">
        <v>61</v>
      </c>
      <c r="P27" s="86" t="s">
        <v>61</v>
      </c>
      <c r="Q27" s="86" t="s">
        <v>61</v>
      </c>
      <c r="R27" s="86" t="s">
        <v>61</v>
      </c>
      <c r="S27" s="86" t="s">
        <v>61</v>
      </c>
      <c r="T27" s="90">
        <v>0.87055667337357479</v>
      </c>
      <c r="U27" s="90">
        <v>1.1354795439302481</v>
      </c>
      <c r="V27" s="90">
        <v>1.0456989247311828</v>
      </c>
      <c r="W27" s="90">
        <v>1.1870519713261649</v>
      </c>
      <c r="X27" s="90" t="s">
        <v>61</v>
      </c>
      <c r="Y27" s="90" t="s">
        <v>61</v>
      </c>
    </row>
    <row r="28" spans="1:25" s="67" customFormat="1" x14ac:dyDescent="0.25">
      <c r="A28" s="82" t="s">
        <v>75</v>
      </c>
      <c r="B28" s="89">
        <v>4644</v>
      </c>
      <c r="C28" s="89">
        <v>4818.5</v>
      </c>
      <c r="D28" s="89">
        <v>1548</v>
      </c>
      <c r="E28" s="89">
        <v>1152</v>
      </c>
      <c r="F28" s="89">
        <v>4464</v>
      </c>
      <c r="G28" s="89">
        <v>4239.75</v>
      </c>
      <c r="H28" s="87">
        <v>1116</v>
      </c>
      <c r="I28" s="84">
        <v>936</v>
      </c>
      <c r="J28" s="87"/>
      <c r="K28" s="87"/>
      <c r="L28" s="87"/>
      <c r="M28" s="87"/>
      <c r="N28" s="87"/>
      <c r="O28" s="86" t="s">
        <v>61</v>
      </c>
      <c r="P28" s="86" t="s">
        <v>61</v>
      </c>
      <c r="Q28" s="86" t="s">
        <v>61</v>
      </c>
      <c r="R28" s="86" t="s">
        <v>61</v>
      </c>
      <c r="S28" s="86" t="s">
        <v>61</v>
      </c>
      <c r="T28" s="90">
        <v>1.0375753660637381</v>
      </c>
      <c r="U28" s="90">
        <v>0.7441860465116279</v>
      </c>
      <c r="V28" s="90">
        <v>0.94976478494623651</v>
      </c>
      <c r="W28" s="90">
        <v>0.83870967741935487</v>
      </c>
      <c r="X28" s="90" t="s">
        <v>61</v>
      </c>
      <c r="Y28" s="90" t="s">
        <v>61</v>
      </c>
    </row>
    <row r="29" spans="1:25" s="67" customFormat="1" x14ac:dyDescent="0.25">
      <c r="A29" s="82" t="s">
        <v>76</v>
      </c>
      <c r="B29" s="89">
        <v>798</v>
      </c>
      <c r="C29" s="89">
        <v>1083.25</v>
      </c>
      <c r="D29" s="89">
        <v>399</v>
      </c>
      <c r="E29" s="89">
        <v>341.5</v>
      </c>
      <c r="F29" s="89">
        <v>372</v>
      </c>
      <c r="G29" s="89">
        <v>465.5</v>
      </c>
      <c r="H29" s="87">
        <v>372</v>
      </c>
      <c r="I29" s="84">
        <v>367.5</v>
      </c>
      <c r="J29" s="87"/>
      <c r="K29" s="87"/>
      <c r="L29" s="87"/>
      <c r="M29" s="87"/>
      <c r="N29" s="87"/>
      <c r="O29" s="86" t="s">
        <v>61</v>
      </c>
      <c r="P29" s="86" t="s">
        <v>61</v>
      </c>
      <c r="Q29" s="86" t="s">
        <v>61</v>
      </c>
      <c r="R29" s="86" t="s">
        <v>61</v>
      </c>
      <c r="S29" s="86" t="s">
        <v>61</v>
      </c>
      <c r="T29" s="90">
        <v>1.3574561403508771</v>
      </c>
      <c r="U29" s="90">
        <v>0.85588972431077692</v>
      </c>
      <c r="V29" s="90">
        <v>1.2513440860215055</v>
      </c>
      <c r="W29" s="90">
        <v>0.98790322580645162</v>
      </c>
      <c r="X29" s="90" t="s">
        <v>61</v>
      </c>
      <c r="Y29" s="90" t="s">
        <v>61</v>
      </c>
    </row>
    <row r="30" spans="1:25" s="67" customFormat="1" x14ac:dyDescent="0.25">
      <c r="A30" s="82" t="s">
        <v>29</v>
      </c>
      <c r="B30" s="89">
        <v>1104</v>
      </c>
      <c r="C30" s="89">
        <v>1213.25</v>
      </c>
      <c r="D30" s="89">
        <v>430.5</v>
      </c>
      <c r="E30" s="89">
        <v>470</v>
      </c>
      <c r="F30" s="89">
        <v>372</v>
      </c>
      <c r="G30" s="89">
        <v>322.25</v>
      </c>
      <c r="H30" s="87">
        <v>372</v>
      </c>
      <c r="I30" s="84">
        <v>356.75</v>
      </c>
      <c r="J30" s="87"/>
      <c r="K30" s="87"/>
      <c r="L30" s="87"/>
      <c r="M30" s="87"/>
      <c r="N30" s="87"/>
      <c r="O30" s="86" t="s">
        <v>61</v>
      </c>
      <c r="P30" s="86" t="s">
        <v>61</v>
      </c>
      <c r="Q30" s="86" t="s">
        <v>61</v>
      </c>
      <c r="R30" s="86" t="s">
        <v>61</v>
      </c>
      <c r="S30" s="86" t="s">
        <v>61</v>
      </c>
      <c r="T30" s="90">
        <v>1.0989583333333333</v>
      </c>
      <c r="U30" s="90">
        <v>1.0917537746806039</v>
      </c>
      <c r="V30" s="90">
        <v>0.86626344086021501</v>
      </c>
      <c r="W30" s="90">
        <v>0.959005376344086</v>
      </c>
      <c r="X30" s="90" t="s">
        <v>61</v>
      </c>
      <c r="Y30" s="90" t="s">
        <v>61</v>
      </c>
    </row>
    <row r="31" spans="1:25" s="67" customFormat="1" x14ac:dyDescent="0.25">
      <c r="A31" s="82" t="s">
        <v>77</v>
      </c>
      <c r="B31" s="89">
        <v>940.5</v>
      </c>
      <c r="C31" s="89">
        <v>823</v>
      </c>
      <c r="D31" s="89">
        <v>675</v>
      </c>
      <c r="E31" s="89">
        <v>368</v>
      </c>
      <c r="F31" s="89">
        <v>744</v>
      </c>
      <c r="G31" s="89">
        <v>744</v>
      </c>
      <c r="H31" s="87">
        <v>372</v>
      </c>
      <c r="I31" s="84">
        <v>240</v>
      </c>
      <c r="J31" s="87"/>
      <c r="K31" s="87"/>
      <c r="L31" s="87"/>
      <c r="M31" s="87"/>
      <c r="N31" s="87"/>
      <c r="O31" s="86" t="s">
        <v>61</v>
      </c>
      <c r="P31" s="86" t="s">
        <v>61</v>
      </c>
      <c r="Q31" s="86" t="s">
        <v>61</v>
      </c>
      <c r="R31" s="86" t="s">
        <v>61</v>
      </c>
      <c r="S31" s="86" t="s">
        <v>61</v>
      </c>
      <c r="T31" s="90">
        <v>0.87506645401382244</v>
      </c>
      <c r="U31" s="90">
        <v>0.54518518518518522</v>
      </c>
      <c r="V31" s="90">
        <v>1</v>
      </c>
      <c r="W31" s="90">
        <v>0.64516129032258063</v>
      </c>
      <c r="X31" s="90" t="s">
        <v>61</v>
      </c>
      <c r="Y31" s="90" t="s">
        <v>61</v>
      </c>
    </row>
    <row r="32" spans="1:25" s="67" customFormat="1" x14ac:dyDescent="0.25">
      <c r="A32" s="82" t="s">
        <v>54</v>
      </c>
      <c r="B32" s="89">
        <v>1057.5</v>
      </c>
      <c r="C32" s="89">
        <v>989.25</v>
      </c>
      <c r="D32" s="89">
        <v>423</v>
      </c>
      <c r="E32" s="89">
        <v>436.25</v>
      </c>
      <c r="F32" s="89">
        <v>0</v>
      </c>
      <c r="G32" s="89">
        <v>278.75</v>
      </c>
      <c r="H32" s="87">
        <v>0</v>
      </c>
      <c r="I32" s="84">
        <v>12</v>
      </c>
      <c r="J32" s="87"/>
      <c r="K32" s="87"/>
      <c r="L32" s="87"/>
      <c r="M32" s="87"/>
      <c r="N32" s="87"/>
      <c r="O32" s="86" t="s">
        <v>61</v>
      </c>
      <c r="P32" s="86" t="s">
        <v>61</v>
      </c>
      <c r="Q32" s="86" t="s">
        <v>61</v>
      </c>
      <c r="R32" s="86" t="s">
        <v>61</v>
      </c>
      <c r="S32" s="86" t="s">
        <v>61</v>
      </c>
      <c r="T32" s="90">
        <v>0.93546099290780138</v>
      </c>
      <c r="U32" s="90">
        <v>1.031323877068558</v>
      </c>
      <c r="V32" s="90" t="s">
        <v>30</v>
      </c>
      <c r="W32" s="90" t="s">
        <v>30</v>
      </c>
      <c r="X32" s="90" t="s">
        <v>61</v>
      </c>
      <c r="Y32" s="90" t="s">
        <v>61</v>
      </c>
    </row>
    <row r="33" spans="1:25" s="67" customFormat="1" x14ac:dyDescent="0.25">
      <c r="A33" s="82" t="s">
        <v>55</v>
      </c>
      <c r="B33" s="89">
        <v>858</v>
      </c>
      <c r="C33" s="89">
        <v>868.25</v>
      </c>
      <c r="D33" s="89">
        <v>429</v>
      </c>
      <c r="E33" s="89">
        <v>339</v>
      </c>
      <c r="F33" s="89">
        <v>0</v>
      </c>
      <c r="G33" s="89">
        <v>53</v>
      </c>
      <c r="H33" s="87">
        <v>0</v>
      </c>
      <c r="I33" s="84">
        <v>0</v>
      </c>
      <c r="J33" s="87"/>
      <c r="K33" s="87"/>
      <c r="L33" s="87"/>
      <c r="M33" s="87"/>
      <c r="N33" s="87"/>
      <c r="O33" s="86" t="s">
        <v>61</v>
      </c>
      <c r="P33" s="86" t="s">
        <v>61</v>
      </c>
      <c r="Q33" s="86" t="s">
        <v>61</v>
      </c>
      <c r="R33" s="86" t="s">
        <v>61</v>
      </c>
      <c r="S33" s="86" t="s">
        <v>61</v>
      </c>
      <c r="T33" s="90">
        <v>1.0119463869463869</v>
      </c>
      <c r="U33" s="90">
        <v>0.79020979020979021</v>
      </c>
      <c r="V33" s="90" t="s">
        <v>30</v>
      </c>
      <c r="W33" s="90" t="s">
        <v>30</v>
      </c>
      <c r="X33" s="90" t="s">
        <v>61</v>
      </c>
      <c r="Y33" s="90" t="s">
        <v>61</v>
      </c>
    </row>
    <row r="34" spans="1:25" s="67" customFormat="1" x14ac:dyDescent="0.25">
      <c r="A34" s="82" t="s">
        <v>78</v>
      </c>
      <c r="B34" s="89">
        <v>1965</v>
      </c>
      <c r="C34" s="89">
        <v>1705.25</v>
      </c>
      <c r="D34" s="89">
        <v>1375.5</v>
      </c>
      <c r="E34" s="89">
        <v>2119.5</v>
      </c>
      <c r="F34" s="89">
        <v>1488</v>
      </c>
      <c r="G34" s="89">
        <v>1162</v>
      </c>
      <c r="H34" s="87">
        <v>744</v>
      </c>
      <c r="I34" s="84">
        <v>1440</v>
      </c>
      <c r="J34" s="87"/>
      <c r="K34" s="87"/>
      <c r="L34" s="87"/>
      <c r="M34" s="87"/>
      <c r="N34" s="87"/>
      <c r="O34" s="86" t="s">
        <v>61</v>
      </c>
      <c r="P34" s="86" t="s">
        <v>61</v>
      </c>
      <c r="Q34" s="86" t="s">
        <v>61</v>
      </c>
      <c r="R34" s="86" t="s">
        <v>61</v>
      </c>
      <c r="S34" s="86" t="s">
        <v>61</v>
      </c>
      <c r="T34" s="90">
        <v>0.86781170483460557</v>
      </c>
      <c r="U34" s="90">
        <v>1.5408942202835332</v>
      </c>
      <c r="V34" s="90">
        <v>0.78091397849462363</v>
      </c>
      <c r="W34" s="90">
        <v>1.935483870967742</v>
      </c>
      <c r="X34" s="90" t="s">
        <v>61</v>
      </c>
      <c r="Y34" s="90" t="s">
        <v>61</v>
      </c>
    </row>
    <row r="35" spans="1:25" s="67" customFormat="1" x14ac:dyDescent="0.25">
      <c r="A35" s="82" t="s">
        <v>26</v>
      </c>
      <c r="B35" s="89">
        <v>2070</v>
      </c>
      <c r="C35" s="89">
        <v>1305</v>
      </c>
      <c r="D35" s="89">
        <v>1242</v>
      </c>
      <c r="E35" s="89">
        <v>1297</v>
      </c>
      <c r="F35" s="89">
        <v>1488</v>
      </c>
      <c r="G35" s="89">
        <v>1125</v>
      </c>
      <c r="H35" s="87">
        <v>744</v>
      </c>
      <c r="I35" s="84">
        <v>834</v>
      </c>
      <c r="J35" s="87"/>
      <c r="K35" s="87"/>
      <c r="L35" s="87"/>
      <c r="M35" s="87"/>
      <c r="N35" s="87"/>
      <c r="O35" s="86" t="s">
        <v>61</v>
      </c>
      <c r="P35" s="86" t="s">
        <v>61</v>
      </c>
      <c r="Q35" s="86" t="s">
        <v>61</v>
      </c>
      <c r="R35" s="86" t="s">
        <v>61</v>
      </c>
      <c r="S35" s="86" t="s">
        <v>61</v>
      </c>
      <c r="T35" s="90">
        <v>0.63043478260869568</v>
      </c>
      <c r="U35" s="90">
        <v>1.0442834138486312</v>
      </c>
      <c r="V35" s="90">
        <v>0.75604838709677424</v>
      </c>
      <c r="W35" s="90">
        <v>1.1209677419354838</v>
      </c>
      <c r="X35" s="90" t="s">
        <v>61</v>
      </c>
      <c r="Y35" s="90" t="s">
        <v>61</v>
      </c>
    </row>
  </sheetData>
  <mergeCells count="26">
    <mergeCell ref="A2:A3"/>
    <mergeCell ref="B2:C2"/>
    <mergeCell ref="F2:G2"/>
    <mergeCell ref="D2:E2"/>
    <mergeCell ref="H2:I2"/>
    <mergeCell ref="T2:T3"/>
    <mergeCell ref="L2:M2"/>
    <mergeCell ref="B1:E1"/>
    <mergeCell ref="F1:I1"/>
    <mergeCell ref="X1:Y1"/>
    <mergeCell ref="J1:M1"/>
    <mergeCell ref="N1:S1"/>
    <mergeCell ref="N2:N3"/>
    <mergeCell ref="T1:U1"/>
    <mergeCell ref="X2:X3"/>
    <mergeCell ref="Y2:Y3"/>
    <mergeCell ref="V1:W1"/>
    <mergeCell ref="U2:U3"/>
    <mergeCell ref="V2:V3"/>
    <mergeCell ref="W2:W3"/>
    <mergeCell ref="J2:K2"/>
    <mergeCell ref="S2:S3"/>
    <mergeCell ref="R2:R3"/>
    <mergeCell ref="Q2:Q3"/>
    <mergeCell ref="P2:P3"/>
    <mergeCell ref="O2:O3"/>
  </mergeCells>
  <pageMargins left="0.19685039370078741" right="0" top="0" bottom="0" header="0" footer="0"/>
  <pageSetup paperSize="9" scale="9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S37"/>
  <sheetViews>
    <sheetView workbookViewId="0"/>
  </sheetViews>
  <sheetFormatPr defaultRowHeight="15" x14ac:dyDescent="0.25"/>
  <cols>
    <col min="1" max="1" width="20.7109375" customWidth="1"/>
    <col min="2" max="3" width="9.140625" hidden="1" customWidth="1"/>
    <col min="4" max="4" width="9.140625" style="91" hidden="1" customWidth="1"/>
    <col min="5" max="5" width="9.140625" hidden="1" customWidth="1"/>
    <col min="6" max="6" width="9.140625" style="91" hidden="1" customWidth="1"/>
    <col min="7" max="10" width="9.140625" hidden="1" customWidth="1"/>
    <col min="11" max="12" width="0" hidden="1" customWidth="1"/>
    <col min="19" max="19" width="9.140625" style="91"/>
  </cols>
  <sheetData>
    <row r="1" spans="1:19" x14ac:dyDescent="0.25">
      <c r="A1" s="78" t="s">
        <v>79</v>
      </c>
      <c r="B1" s="80">
        <v>43497</v>
      </c>
      <c r="C1" s="80">
        <v>43525</v>
      </c>
      <c r="D1" s="80">
        <v>43556</v>
      </c>
      <c r="E1" s="80">
        <v>43586</v>
      </c>
      <c r="F1" s="80">
        <v>43617</v>
      </c>
      <c r="G1" s="80">
        <v>43647</v>
      </c>
      <c r="H1" s="80">
        <v>43678</v>
      </c>
      <c r="I1" s="80">
        <v>43709</v>
      </c>
      <c r="J1" s="80">
        <v>43739</v>
      </c>
      <c r="K1" s="80">
        <v>43770</v>
      </c>
      <c r="L1" s="80">
        <v>43800</v>
      </c>
      <c r="M1" s="80">
        <v>43831</v>
      </c>
      <c r="N1" s="80">
        <v>43862</v>
      </c>
      <c r="O1" s="80">
        <v>43891</v>
      </c>
      <c r="P1" s="80">
        <v>43922</v>
      </c>
      <c r="Q1" s="80">
        <v>43952</v>
      </c>
      <c r="R1" s="80">
        <v>43983</v>
      </c>
      <c r="S1" s="80">
        <v>44013</v>
      </c>
    </row>
    <row r="2" spans="1:19" x14ac:dyDescent="0.25">
      <c r="A2" s="79" t="s">
        <v>3</v>
      </c>
      <c r="B2" s="81">
        <v>702</v>
      </c>
      <c r="C2" s="81">
        <v>790</v>
      </c>
      <c r="D2" s="81">
        <v>772</v>
      </c>
      <c r="E2" s="81">
        <v>784</v>
      </c>
      <c r="F2" s="92">
        <v>787.7</v>
      </c>
      <c r="G2" s="81">
        <v>788</v>
      </c>
      <c r="H2" s="81">
        <v>791</v>
      </c>
      <c r="I2" s="81">
        <v>769</v>
      </c>
      <c r="J2" s="81">
        <v>825</v>
      </c>
      <c r="K2" s="81">
        <v>749</v>
      </c>
      <c r="L2" s="81">
        <v>770</v>
      </c>
      <c r="M2" s="81">
        <v>830</v>
      </c>
      <c r="N2" s="81">
        <v>726</v>
      </c>
      <c r="O2" s="81">
        <v>664</v>
      </c>
      <c r="P2" s="81">
        <v>395</v>
      </c>
      <c r="Q2" s="81">
        <v>161</v>
      </c>
      <c r="R2" s="81">
        <v>571</v>
      </c>
      <c r="S2" s="81">
        <v>651</v>
      </c>
    </row>
    <row r="3" spans="1:19" x14ac:dyDescent="0.25">
      <c r="A3" s="79" t="s">
        <v>4</v>
      </c>
      <c r="B3" s="81">
        <v>663</v>
      </c>
      <c r="C3" s="81">
        <v>733</v>
      </c>
      <c r="D3" s="81">
        <v>740</v>
      </c>
      <c r="E3" s="81">
        <v>717</v>
      </c>
      <c r="F3" s="92">
        <v>712.22222222222217</v>
      </c>
      <c r="G3" s="81">
        <v>749</v>
      </c>
      <c r="H3" s="81">
        <v>730</v>
      </c>
      <c r="I3" s="81">
        <v>736</v>
      </c>
      <c r="J3" s="81">
        <v>779</v>
      </c>
      <c r="K3" s="81">
        <v>695</v>
      </c>
      <c r="L3" s="81">
        <v>738</v>
      </c>
      <c r="M3" s="81">
        <v>779</v>
      </c>
      <c r="N3" s="81">
        <v>699</v>
      </c>
      <c r="O3" s="81">
        <v>674</v>
      </c>
      <c r="P3" s="81">
        <v>589</v>
      </c>
      <c r="Q3" s="81">
        <v>232</v>
      </c>
      <c r="R3" s="81">
        <v>577</v>
      </c>
      <c r="S3" s="81">
        <v>741</v>
      </c>
    </row>
    <row r="4" spans="1:19" x14ac:dyDescent="0.25">
      <c r="A4" s="79" t="s">
        <v>80</v>
      </c>
      <c r="B4" s="81">
        <v>915</v>
      </c>
      <c r="C4" s="81">
        <v>1039</v>
      </c>
      <c r="D4" s="81">
        <v>994</v>
      </c>
      <c r="E4" s="81">
        <v>1043</v>
      </c>
      <c r="F4" s="92">
        <v>1052.2222222222222</v>
      </c>
      <c r="G4" s="81">
        <v>1054</v>
      </c>
      <c r="H4" s="81">
        <v>1048</v>
      </c>
      <c r="I4" s="81">
        <v>1022</v>
      </c>
      <c r="J4" s="81">
        <v>1078</v>
      </c>
      <c r="K4" s="81">
        <v>985</v>
      </c>
      <c r="L4" s="81">
        <v>1005</v>
      </c>
      <c r="M4" s="81">
        <v>1021</v>
      </c>
      <c r="N4" s="81">
        <v>1012</v>
      </c>
      <c r="O4" s="81">
        <v>856</v>
      </c>
      <c r="P4" s="81">
        <v>471</v>
      </c>
      <c r="Q4" s="81">
        <v>167</v>
      </c>
      <c r="R4" s="81">
        <v>621</v>
      </c>
      <c r="S4" s="81">
        <v>738</v>
      </c>
    </row>
    <row r="5" spans="1:19" x14ac:dyDescent="0.25">
      <c r="A5" s="79" t="s">
        <v>81</v>
      </c>
      <c r="B5" s="81">
        <v>191</v>
      </c>
      <c r="C5" s="81">
        <v>224</v>
      </c>
      <c r="D5" s="81">
        <v>216</v>
      </c>
      <c r="E5" s="81">
        <v>211</v>
      </c>
      <c r="F5" s="92">
        <v>213.33333333333334</v>
      </c>
      <c r="G5" s="81">
        <v>221</v>
      </c>
      <c r="H5" s="81">
        <v>215</v>
      </c>
      <c r="I5" s="81">
        <v>215</v>
      </c>
      <c r="J5" s="81">
        <v>235</v>
      </c>
      <c r="K5" s="81">
        <v>199</v>
      </c>
      <c r="L5" s="81">
        <v>206</v>
      </c>
      <c r="M5" s="81">
        <v>227</v>
      </c>
      <c r="N5" s="81">
        <v>221</v>
      </c>
      <c r="O5" s="81">
        <v>205</v>
      </c>
      <c r="P5" s="81">
        <v>132</v>
      </c>
      <c r="Q5" s="81">
        <v>74</v>
      </c>
      <c r="R5" s="81">
        <v>179</v>
      </c>
      <c r="S5" s="81">
        <v>248</v>
      </c>
    </row>
    <row r="6" spans="1:19" x14ac:dyDescent="0.25">
      <c r="A6" s="79" t="s">
        <v>82</v>
      </c>
      <c r="B6" s="81">
        <v>498</v>
      </c>
      <c r="C6" s="81">
        <v>522</v>
      </c>
      <c r="D6" s="81">
        <v>510</v>
      </c>
      <c r="E6" s="81">
        <v>493</v>
      </c>
      <c r="F6" s="92">
        <v>473.33333333333331</v>
      </c>
      <c r="G6" s="81">
        <v>504</v>
      </c>
      <c r="H6" s="81">
        <v>562</v>
      </c>
      <c r="I6" s="81">
        <v>561</v>
      </c>
      <c r="J6" s="81">
        <v>547</v>
      </c>
      <c r="K6" s="81">
        <v>551</v>
      </c>
      <c r="L6" s="81">
        <v>526</v>
      </c>
      <c r="M6" s="81">
        <v>595</v>
      </c>
      <c r="N6" s="81">
        <v>554</v>
      </c>
      <c r="O6" s="81">
        <v>405</v>
      </c>
      <c r="P6" s="81">
        <v>218</v>
      </c>
      <c r="Q6" s="81">
        <v>144</v>
      </c>
      <c r="R6" s="81">
        <v>250</v>
      </c>
      <c r="S6" s="81">
        <v>463</v>
      </c>
    </row>
    <row r="7" spans="1:19" x14ac:dyDescent="0.25">
      <c r="A7" s="79" t="s">
        <v>83</v>
      </c>
      <c r="B7" s="81">
        <v>577</v>
      </c>
      <c r="C7" s="81">
        <v>650</v>
      </c>
      <c r="D7" s="81">
        <v>643</v>
      </c>
      <c r="E7" s="81">
        <v>649</v>
      </c>
      <c r="F7" s="92">
        <v>653.33333333333326</v>
      </c>
      <c r="G7" s="81">
        <v>656</v>
      </c>
      <c r="H7" s="81">
        <v>658</v>
      </c>
      <c r="I7" s="81">
        <v>638</v>
      </c>
      <c r="J7" s="81">
        <v>681</v>
      </c>
      <c r="K7" s="81">
        <v>616</v>
      </c>
      <c r="L7" s="81">
        <v>647</v>
      </c>
      <c r="M7" s="81">
        <v>682</v>
      </c>
      <c r="N7" s="81">
        <v>638</v>
      </c>
      <c r="O7" s="81">
        <v>531</v>
      </c>
      <c r="P7" s="81">
        <v>198</v>
      </c>
      <c r="Q7" s="81">
        <v>141</v>
      </c>
      <c r="R7" s="81">
        <v>462</v>
      </c>
      <c r="S7" s="107">
        <v>494</v>
      </c>
    </row>
    <row r="8" spans="1:19" x14ac:dyDescent="0.25">
      <c r="A8" s="79" t="s">
        <v>84</v>
      </c>
      <c r="B8" s="81">
        <v>665</v>
      </c>
      <c r="C8" s="81">
        <v>780</v>
      </c>
      <c r="D8" s="81">
        <v>810</v>
      </c>
      <c r="E8" s="81">
        <v>660</v>
      </c>
      <c r="F8" s="92">
        <v>691.11111111111109</v>
      </c>
      <c r="G8" s="81">
        <v>666</v>
      </c>
      <c r="H8" s="81">
        <v>554</v>
      </c>
      <c r="I8" s="81">
        <v>638</v>
      </c>
      <c r="J8" s="81">
        <v>763</v>
      </c>
      <c r="K8" s="81">
        <v>745</v>
      </c>
      <c r="L8" s="81">
        <v>747</v>
      </c>
      <c r="M8" s="81">
        <v>673</v>
      </c>
      <c r="N8" s="81">
        <v>613</v>
      </c>
      <c r="O8" s="81">
        <v>588</v>
      </c>
      <c r="P8" s="81">
        <v>383</v>
      </c>
      <c r="Q8" s="81">
        <v>200</v>
      </c>
      <c r="R8" s="81">
        <v>349</v>
      </c>
      <c r="S8" s="81">
        <v>936</v>
      </c>
    </row>
    <row r="9" spans="1:19" x14ac:dyDescent="0.25">
      <c r="A9" s="79" t="s">
        <v>85</v>
      </c>
      <c r="B9" s="81">
        <v>616</v>
      </c>
      <c r="C9" s="81">
        <v>741</v>
      </c>
      <c r="D9" s="81">
        <v>772</v>
      </c>
      <c r="E9" s="81">
        <v>773</v>
      </c>
      <c r="F9" s="92">
        <v>770</v>
      </c>
      <c r="G9" s="81">
        <v>774</v>
      </c>
      <c r="H9" s="81">
        <v>777</v>
      </c>
      <c r="I9" s="81">
        <v>739</v>
      </c>
      <c r="J9" s="81">
        <v>800</v>
      </c>
      <c r="K9" s="81">
        <v>725</v>
      </c>
      <c r="L9" s="81">
        <v>738</v>
      </c>
      <c r="M9" s="81">
        <v>782</v>
      </c>
      <c r="N9" s="81">
        <v>725</v>
      </c>
      <c r="O9" s="81">
        <v>646</v>
      </c>
      <c r="P9" s="81">
        <v>373</v>
      </c>
      <c r="Q9" s="81">
        <v>202</v>
      </c>
      <c r="R9" s="81">
        <v>619</v>
      </c>
      <c r="S9" s="81">
        <v>685</v>
      </c>
    </row>
    <row r="10" spans="1:19" x14ac:dyDescent="0.25">
      <c r="A10" s="79" t="s">
        <v>86</v>
      </c>
      <c r="B10" s="81">
        <v>0</v>
      </c>
      <c r="C10" s="81">
        <v>0</v>
      </c>
      <c r="D10" s="81">
        <v>0</v>
      </c>
      <c r="E10" s="81">
        <v>0</v>
      </c>
      <c r="F10" s="92">
        <v>0</v>
      </c>
      <c r="G10" s="81">
        <v>0</v>
      </c>
      <c r="H10" s="81">
        <v>0</v>
      </c>
      <c r="I10" s="81">
        <v>0</v>
      </c>
      <c r="J10" s="81">
        <v>0</v>
      </c>
      <c r="K10" s="81">
        <v>0</v>
      </c>
      <c r="L10" s="81">
        <v>0</v>
      </c>
      <c r="M10" s="81">
        <v>0</v>
      </c>
      <c r="N10" s="81">
        <v>0</v>
      </c>
      <c r="O10" s="81">
        <v>0</v>
      </c>
      <c r="P10" s="81">
        <v>0</v>
      </c>
      <c r="Q10" s="81">
        <v>15</v>
      </c>
      <c r="R10" s="81">
        <v>0</v>
      </c>
      <c r="S10" s="81">
        <v>0</v>
      </c>
    </row>
    <row r="11" spans="1:19" x14ac:dyDescent="0.25">
      <c r="A11" s="79" t="s">
        <v>87</v>
      </c>
      <c r="B11" s="81">
        <v>708</v>
      </c>
      <c r="C11" s="81">
        <v>739</v>
      </c>
      <c r="D11" s="81">
        <v>819</v>
      </c>
      <c r="E11" s="81">
        <v>814</v>
      </c>
      <c r="F11" s="92">
        <v>774.44444444444446</v>
      </c>
      <c r="G11" s="81">
        <v>819</v>
      </c>
      <c r="H11" s="81">
        <v>813</v>
      </c>
      <c r="I11" s="81">
        <v>795</v>
      </c>
      <c r="J11" s="81">
        <v>844</v>
      </c>
      <c r="K11" s="81">
        <v>795</v>
      </c>
      <c r="L11" s="81">
        <v>813</v>
      </c>
      <c r="M11" s="81">
        <v>851</v>
      </c>
      <c r="N11" s="81">
        <v>748</v>
      </c>
      <c r="O11" s="81">
        <v>695</v>
      </c>
      <c r="P11" s="81">
        <v>448</v>
      </c>
      <c r="Q11" s="81">
        <v>219</v>
      </c>
      <c r="R11" s="81">
        <v>537</v>
      </c>
      <c r="S11" s="81">
        <v>619</v>
      </c>
    </row>
    <row r="12" spans="1:19" x14ac:dyDescent="0.25">
      <c r="A12" s="79" t="s">
        <v>60</v>
      </c>
      <c r="B12" s="81">
        <v>730</v>
      </c>
      <c r="C12" s="81">
        <v>783</v>
      </c>
      <c r="D12" s="81">
        <v>818</v>
      </c>
      <c r="E12" s="81">
        <v>808</v>
      </c>
      <c r="F12" s="92">
        <v>783.33333333333337</v>
      </c>
      <c r="G12" s="81">
        <v>815</v>
      </c>
      <c r="H12" s="81">
        <v>800</v>
      </c>
      <c r="I12" s="81">
        <v>793</v>
      </c>
      <c r="J12" s="81">
        <v>837</v>
      </c>
      <c r="K12" s="81">
        <v>795</v>
      </c>
      <c r="L12" s="81">
        <v>820</v>
      </c>
      <c r="M12" s="81">
        <v>839</v>
      </c>
      <c r="N12" s="81">
        <v>749</v>
      </c>
      <c r="O12" s="81">
        <v>405</v>
      </c>
      <c r="P12" s="81">
        <v>0</v>
      </c>
      <c r="Q12" s="81">
        <v>41</v>
      </c>
      <c r="R12" s="81">
        <v>0</v>
      </c>
      <c r="S12" s="107">
        <v>434</v>
      </c>
    </row>
    <row r="13" spans="1:19" x14ac:dyDescent="0.25">
      <c r="A13" s="79" t="s">
        <v>88</v>
      </c>
      <c r="B13" s="81">
        <v>720</v>
      </c>
      <c r="C13" s="81">
        <v>799</v>
      </c>
      <c r="D13" s="81">
        <v>797</v>
      </c>
      <c r="E13" s="81">
        <v>755</v>
      </c>
      <c r="F13" s="92">
        <v>783.33333333333337</v>
      </c>
      <c r="G13" s="81">
        <v>799</v>
      </c>
      <c r="H13" s="81">
        <v>798</v>
      </c>
      <c r="I13" s="81">
        <v>771</v>
      </c>
      <c r="J13" s="81">
        <v>823</v>
      </c>
      <c r="K13" s="81">
        <v>746</v>
      </c>
      <c r="L13" s="81">
        <v>783</v>
      </c>
      <c r="M13" s="81">
        <v>808</v>
      </c>
      <c r="N13" s="81">
        <v>763</v>
      </c>
      <c r="O13" s="81">
        <v>706</v>
      </c>
      <c r="P13" s="81">
        <v>442</v>
      </c>
      <c r="Q13" s="81">
        <v>225</v>
      </c>
      <c r="R13" s="81">
        <v>551</v>
      </c>
      <c r="S13" s="81">
        <v>589</v>
      </c>
    </row>
    <row r="14" spans="1:19" x14ac:dyDescent="0.25">
      <c r="A14" s="79" t="s">
        <v>89</v>
      </c>
      <c r="B14" s="81">
        <v>454</v>
      </c>
      <c r="C14" s="81">
        <v>505</v>
      </c>
      <c r="D14" s="81">
        <v>504</v>
      </c>
      <c r="E14" s="81">
        <v>504</v>
      </c>
      <c r="F14" s="92">
        <v>498.88888888888891</v>
      </c>
      <c r="G14" s="81">
        <v>474</v>
      </c>
      <c r="H14" s="81">
        <v>503</v>
      </c>
      <c r="I14" s="81">
        <v>491</v>
      </c>
      <c r="J14" s="81">
        <v>518</v>
      </c>
      <c r="K14" s="81">
        <v>487</v>
      </c>
      <c r="L14" s="81">
        <v>499</v>
      </c>
      <c r="M14" s="81">
        <v>519</v>
      </c>
      <c r="N14" s="81">
        <v>490</v>
      </c>
      <c r="O14" s="81">
        <v>352</v>
      </c>
      <c r="P14" s="81">
        <v>179</v>
      </c>
      <c r="Q14" s="81">
        <v>132</v>
      </c>
      <c r="R14" s="81">
        <v>363</v>
      </c>
      <c r="S14" s="81">
        <v>473</v>
      </c>
    </row>
    <row r="15" spans="1:19" x14ac:dyDescent="0.25">
      <c r="A15" s="79" t="s">
        <v>90</v>
      </c>
      <c r="B15" s="81">
        <v>861</v>
      </c>
      <c r="C15" s="81">
        <v>796</v>
      </c>
      <c r="D15" s="81">
        <v>892</v>
      </c>
      <c r="E15" s="81">
        <v>707</v>
      </c>
      <c r="F15" s="92">
        <v>785.55555555555554</v>
      </c>
      <c r="G15" s="81">
        <v>848</v>
      </c>
      <c r="H15" s="81">
        <v>824</v>
      </c>
      <c r="I15" s="81">
        <v>834</v>
      </c>
      <c r="J15" s="81">
        <v>857</v>
      </c>
      <c r="K15" s="81">
        <v>852</v>
      </c>
      <c r="L15" s="81">
        <v>860</v>
      </c>
      <c r="M15" s="81">
        <v>832</v>
      </c>
      <c r="N15" s="81">
        <v>798</v>
      </c>
      <c r="O15" s="81">
        <v>513</v>
      </c>
      <c r="P15" s="81">
        <v>232</v>
      </c>
      <c r="Q15" s="81">
        <v>155</v>
      </c>
      <c r="R15" s="81">
        <v>536</v>
      </c>
      <c r="S15" s="81">
        <v>840</v>
      </c>
    </row>
    <row r="16" spans="1:19" x14ac:dyDescent="0.25">
      <c r="A16" s="79" t="s">
        <v>91</v>
      </c>
      <c r="B16" s="81">
        <v>753</v>
      </c>
      <c r="C16" s="81">
        <v>866</v>
      </c>
      <c r="D16" s="81">
        <v>891</v>
      </c>
      <c r="E16" s="81">
        <v>880</v>
      </c>
      <c r="F16" s="92">
        <v>888.88888888888891</v>
      </c>
      <c r="G16" s="81">
        <v>892</v>
      </c>
      <c r="H16" s="81">
        <v>897</v>
      </c>
      <c r="I16" s="81">
        <v>865</v>
      </c>
      <c r="J16" s="81">
        <v>917</v>
      </c>
      <c r="K16" s="81">
        <v>838</v>
      </c>
      <c r="L16" s="81">
        <v>854</v>
      </c>
      <c r="M16" s="81">
        <v>891</v>
      </c>
      <c r="N16" s="81">
        <v>826</v>
      </c>
      <c r="O16" s="81">
        <v>885</v>
      </c>
      <c r="P16" s="81">
        <v>566</v>
      </c>
      <c r="Q16" s="81">
        <v>283</v>
      </c>
      <c r="R16" s="81">
        <v>742</v>
      </c>
      <c r="S16" s="81">
        <v>814</v>
      </c>
    </row>
    <row r="17" spans="1:19" x14ac:dyDescent="0.25">
      <c r="A17" s="79" t="s">
        <v>92</v>
      </c>
      <c r="B17" s="81">
        <v>460</v>
      </c>
      <c r="C17" s="81">
        <v>518</v>
      </c>
      <c r="D17" s="81">
        <v>525</v>
      </c>
      <c r="E17" s="81">
        <v>510</v>
      </c>
      <c r="F17" s="92">
        <v>485.55555555555554</v>
      </c>
      <c r="G17" s="81">
        <v>520</v>
      </c>
      <c r="H17" s="81">
        <v>507</v>
      </c>
      <c r="I17" s="81">
        <v>506</v>
      </c>
      <c r="J17" s="81">
        <v>540</v>
      </c>
      <c r="K17" s="81">
        <v>512</v>
      </c>
      <c r="L17" s="81">
        <v>489</v>
      </c>
      <c r="M17" s="81">
        <v>529</v>
      </c>
      <c r="N17" s="81">
        <v>481</v>
      </c>
      <c r="O17" s="81">
        <v>359</v>
      </c>
      <c r="P17" s="81">
        <v>237</v>
      </c>
      <c r="Q17" s="81">
        <v>136</v>
      </c>
      <c r="R17" s="81">
        <v>461</v>
      </c>
      <c r="S17" s="81">
        <v>557</v>
      </c>
    </row>
    <row r="18" spans="1:19" x14ac:dyDescent="0.25">
      <c r="A18" s="79" t="s">
        <v>93</v>
      </c>
      <c r="B18" s="81">
        <v>93</v>
      </c>
      <c r="C18" s="81">
        <v>114</v>
      </c>
      <c r="D18" s="81">
        <v>103</v>
      </c>
      <c r="E18" s="81">
        <v>73</v>
      </c>
      <c r="F18" s="92">
        <v>38.888888888888886</v>
      </c>
      <c r="G18" s="81">
        <v>104</v>
      </c>
      <c r="H18" s="81">
        <v>81</v>
      </c>
      <c r="I18" s="81">
        <v>108</v>
      </c>
      <c r="J18" s="81">
        <v>92</v>
      </c>
      <c r="K18" s="81">
        <v>107</v>
      </c>
      <c r="L18" s="81">
        <v>82</v>
      </c>
      <c r="M18" s="81">
        <v>94</v>
      </c>
      <c r="N18" s="81">
        <v>101</v>
      </c>
      <c r="O18" s="81">
        <v>55</v>
      </c>
      <c r="P18" s="81">
        <v>0</v>
      </c>
      <c r="Q18" s="81">
        <v>16</v>
      </c>
      <c r="R18" s="81">
        <v>0</v>
      </c>
      <c r="S18" s="81">
        <v>0</v>
      </c>
    </row>
    <row r="19" spans="1:19" x14ac:dyDescent="0.25">
      <c r="A19" s="79" t="s">
        <v>94</v>
      </c>
      <c r="B19" s="81">
        <v>722</v>
      </c>
      <c r="C19" s="81">
        <v>817</v>
      </c>
      <c r="D19" s="81">
        <v>816</v>
      </c>
      <c r="E19" s="81">
        <v>818</v>
      </c>
      <c r="F19" s="92">
        <v>807.77777777777783</v>
      </c>
      <c r="G19" s="81">
        <v>804</v>
      </c>
      <c r="H19" s="81">
        <v>821</v>
      </c>
      <c r="I19" s="81">
        <v>772</v>
      </c>
      <c r="J19" s="81">
        <v>841</v>
      </c>
      <c r="K19" s="81">
        <v>781</v>
      </c>
      <c r="L19" s="81">
        <v>712</v>
      </c>
      <c r="M19" s="81">
        <v>726</v>
      </c>
      <c r="N19" s="81">
        <v>764</v>
      </c>
      <c r="O19" s="81">
        <v>709</v>
      </c>
      <c r="P19" s="81">
        <v>308</v>
      </c>
      <c r="Q19" s="81">
        <v>107</v>
      </c>
      <c r="R19" s="81">
        <v>287</v>
      </c>
      <c r="S19" s="107">
        <v>621</v>
      </c>
    </row>
    <row r="20" spans="1:19" x14ac:dyDescent="0.25">
      <c r="A20" s="79" t="s">
        <v>95</v>
      </c>
      <c r="B20" s="81">
        <v>509</v>
      </c>
      <c r="C20" s="81">
        <v>466</v>
      </c>
      <c r="D20" s="81">
        <v>315</v>
      </c>
      <c r="E20" s="81">
        <v>274</v>
      </c>
      <c r="F20" s="92">
        <v>317.77777777777777</v>
      </c>
      <c r="G20" s="81">
        <v>272</v>
      </c>
      <c r="H20" s="81">
        <v>277</v>
      </c>
      <c r="I20" s="81">
        <v>387</v>
      </c>
      <c r="J20" s="81">
        <v>338</v>
      </c>
      <c r="K20" s="81">
        <v>337</v>
      </c>
      <c r="L20" s="81">
        <v>254</v>
      </c>
      <c r="M20" s="81">
        <v>325</v>
      </c>
      <c r="N20" s="81">
        <v>330</v>
      </c>
      <c r="O20" s="81">
        <v>381</v>
      </c>
      <c r="P20" s="81">
        <v>367</v>
      </c>
      <c r="Q20" s="81">
        <v>150</v>
      </c>
      <c r="R20" s="81">
        <v>382</v>
      </c>
      <c r="S20" s="81">
        <v>434</v>
      </c>
    </row>
    <row r="21" spans="1:19" x14ac:dyDescent="0.25">
      <c r="A21" s="79" t="s">
        <v>45</v>
      </c>
      <c r="B21" s="81">
        <v>789</v>
      </c>
      <c r="C21" s="81">
        <v>853</v>
      </c>
      <c r="D21" s="81">
        <v>839</v>
      </c>
      <c r="E21" s="81">
        <v>853</v>
      </c>
      <c r="F21" s="92">
        <v>837.77777777777783</v>
      </c>
      <c r="G21" s="81">
        <v>833</v>
      </c>
      <c r="H21" s="81">
        <v>861</v>
      </c>
      <c r="I21" s="81">
        <v>874</v>
      </c>
      <c r="J21" s="81">
        <v>893</v>
      </c>
      <c r="K21" s="81">
        <v>839</v>
      </c>
      <c r="L21" s="81">
        <v>844</v>
      </c>
      <c r="M21" s="81">
        <v>909</v>
      </c>
      <c r="N21" s="81">
        <v>866</v>
      </c>
      <c r="O21" s="81">
        <v>803</v>
      </c>
      <c r="P21" s="81">
        <v>428</v>
      </c>
      <c r="Q21" s="81">
        <v>214</v>
      </c>
      <c r="R21" s="81">
        <v>608</v>
      </c>
      <c r="S21" s="81">
        <v>804</v>
      </c>
    </row>
    <row r="22" spans="1:19" x14ac:dyDescent="0.25">
      <c r="A22" s="79" t="s">
        <v>96</v>
      </c>
      <c r="B22" s="81">
        <v>862</v>
      </c>
      <c r="C22" s="81">
        <v>941</v>
      </c>
      <c r="D22" s="81">
        <v>953</v>
      </c>
      <c r="E22" s="81">
        <v>949</v>
      </c>
      <c r="F22" s="92">
        <v>880</v>
      </c>
      <c r="G22" s="81">
        <v>969</v>
      </c>
      <c r="H22" s="81">
        <v>942</v>
      </c>
      <c r="I22" s="81">
        <v>950</v>
      </c>
      <c r="J22" s="81">
        <v>1006</v>
      </c>
      <c r="K22" s="81">
        <v>918</v>
      </c>
      <c r="L22" s="81">
        <v>940</v>
      </c>
      <c r="M22" s="81">
        <v>967</v>
      </c>
      <c r="N22" s="81">
        <v>929</v>
      </c>
      <c r="O22" s="81">
        <v>832</v>
      </c>
      <c r="P22" s="81">
        <v>336</v>
      </c>
      <c r="Q22" s="81">
        <v>145</v>
      </c>
      <c r="R22" s="81">
        <v>514</v>
      </c>
      <c r="S22" s="81">
        <v>708</v>
      </c>
    </row>
    <row r="23" spans="1:19" x14ac:dyDescent="0.25">
      <c r="A23" s="79" t="s">
        <v>97</v>
      </c>
      <c r="B23" s="81">
        <v>731</v>
      </c>
      <c r="C23" s="81">
        <v>811</v>
      </c>
      <c r="D23" s="81">
        <v>800</v>
      </c>
      <c r="E23" s="81">
        <v>802</v>
      </c>
      <c r="F23" s="92">
        <v>782.22222222222217</v>
      </c>
      <c r="G23" s="81">
        <v>807</v>
      </c>
      <c r="H23" s="81">
        <v>803</v>
      </c>
      <c r="I23" s="81">
        <v>810</v>
      </c>
      <c r="J23" s="81">
        <v>830</v>
      </c>
      <c r="K23" s="81">
        <v>790</v>
      </c>
      <c r="L23" s="81">
        <v>766</v>
      </c>
      <c r="M23" s="81">
        <v>855</v>
      </c>
      <c r="N23" s="81">
        <v>779</v>
      </c>
      <c r="O23" s="81">
        <v>746</v>
      </c>
      <c r="P23" s="81">
        <v>406</v>
      </c>
      <c r="Q23" s="81">
        <v>44</v>
      </c>
      <c r="R23" s="81">
        <v>493</v>
      </c>
      <c r="S23" s="81">
        <v>440</v>
      </c>
    </row>
    <row r="24" spans="1:19" x14ac:dyDescent="0.25">
      <c r="A24" s="79" t="s">
        <v>98</v>
      </c>
      <c r="B24" s="81">
        <v>440</v>
      </c>
      <c r="C24" s="81">
        <v>450</v>
      </c>
      <c r="D24" s="81">
        <v>452</v>
      </c>
      <c r="E24" s="81">
        <v>375</v>
      </c>
      <c r="F24" s="92">
        <v>324.44444444444446</v>
      </c>
      <c r="G24" s="81">
        <v>384</v>
      </c>
      <c r="H24" s="81">
        <v>423</v>
      </c>
      <c r="I24" s="81">
        <v>426</v>
      </c>
      <c r="J24" s="81">
        <v>368</v>
      </c>
      <c r="K24" s="81">
        <v>387</v>
      </c>
      <c r="L24" s="81">
        <v>377</v>
      </c>
      <c r="M24" s="81">
        <v>461</v>
      </c>
      <c r="N24" s="81">
        <v>388</v>
      </c>
      <c r="O24" s="81">
        <v>247</v>
      </c>
      <c r="P24" s="81">
        <v>147</v>
      </c>
      <c r="Q24" s="81">
        <v>113</v>
      </c>
      <c r="R24" s="81">
        <v>274</v>
      </c>
      <c r="S24" s="81">
        <v>585</v>
      </c>
    </row>
    <row r="25" spans="1:19" x14ac:dyDescent="0.25">
      <c r="A25" s="79" t="s">
        <v>99</v>
      </c>
      <c r="B25" s="81">
        <v>521</v>
      </c>
      <c r="C25" s="81">
        <v>556</v>
      </c>
      <c r="D25" s="81">
        <v>560</v>
      </c>
      <c r="E25" s="81">
        <v>535</v>
      </c>
      <c r="F25" s="92">
        <v>521.11111111111109</v>
      </c>
      <c r="G25" s="81">
        <v>546</v>
      </c>
      <c r="H25" s="81">
        <v>587</v>
      </c>
      <c r="I25" s="81">
        <v>613</v>
      </c>
      <c r="J25" s="81">
        <v>581</v>
      </c>
      <c r="K25" s="81">
        <v>594</v>
      </c>
      <c r="L25" s="81">
        <v>558</v>
      </c>
      <c r="M25" s="81">
        <v>632</v>
      </c>
      <c r="N25" s="81">
        <v>580</v>
      </c>
      <c r="O25" s="81">
        <v>450</v>
      </c>
      <c r="P25" s="81">
        <v>355</v>
      </c>
      <c r="Q25" s="81">
        <v>176</v>
      </c>
      <c r="R25" s="81">
        <v>416</v>
      </c>
      <c r="S25" s="81">
        <v>620</v>
      </c>
    </row>
    <row r="26" spans="1:19" x14ac:dyDescent="0.25">
      <c r="A26" s="79" t="s">
        <v>100</v>
      </c>
      <c r="B26" s="81">
        <v>419</v>
      </c>
      <c r="C26" s="81">
        <v>475</v>
      </c>
      <c r="D26" s="81">
        <v>478</v>
      </c>
      <c r="E26" s="81">
        <v>472</v>
      </c>
      <c r="F26" s="92">
        <v>466.66666666666669</v>
      </c>
      <c r="G26" s="81">
        <v>480</v>
      </c>
      <c r="H26" s="81">
        <v>480</v>
      </c>
      <c r="I26" s="81">
        <v>160</v>
      </c>
      <c r="J26" s="81">
        <v>0</v>
      </c>
      <c r="K26" s="81">
        <v>0</v>
      </c>
      <c r="L26" s="81">
        <v>0</v>
      </c>
      <c r="M26" s="81">
        <v>0</v>
      </c>
      <c r="N26" s="81">
        <v>0</v>
      </c>
      <c r="O26" s="81">
        <v>0</v>
      </c>
      <c r="P26" s="81">
        <v>0</v>
      </c>
      <c r="Q26" s="81">
        <v>10</v>
      </c>
      <c r="R26" s="81">
        <v>0</v>
      </c>
      <c r="S26" s="81">
        <v>0</v>
      </c>
    </row>
    <row r="27" spans="1:19" x14ac:dyDescent="0.25">
      <c r="A27" s="79" t="s">
        <v>46</v>
      </c>
      <c r="B27" s="81">
        <v>639</v>
      </c>
      <c r="C27" s="81">
        <v>689</v>
      </c>
      <c r="D27" s="81">
        <v>712</v>
      </c>
      <c r="E27" s="81">
        <v>699</v>
      </c>
      <c r="F27" s="92">
        <v>715.55555555555554</v>
      </c>
      <c r="G27" s="81">
        <v>714</v>
      </c>
      <c r="H27" s="81">
        <v>711</v>
      </c>
      <c r="I27" s="81">
        <v>706</v>
      </c>
      <c r="J27" s="81">
        <v>731</v>
      </c>
      <c r="K27" s="81">
        <v>691</v>
      </c>
      <c r="L27" s="81">
        <v>692</v>
      </c>
      <c r="M27" s="81">
        <v>729</v>
      </c>
      <c r="N27" s="81">
        <v>671</v>
      </c>
      <c r="O27" s="81">
        <v>522</v>
      </c>
      <c r="P27" s="81">
        <v>314</v>
      </c>
      <c r="Q27" s="81">
        <v>93</v>
      </c>
      <c r="R27" s="81">
        <v>486</v>
      </c>
      <c r="S27" s="81">
        <v>624</v>
      </c>
    </row>
    <row r="28" spans="1:19" x14ac:dyDescent="0.25">
      <c r="A28" s="79" t="s">
        <v>101</v>
      </c>
      <c r="B28" s="81">
        <v>581</v>
      </c>
      <c r="C28" s="81">
        <v>629</v>
      </c>
      <c r="D28" s="81">
        <v>606</v>
      </c>
      <c r="E28" s="81">
        <v>597</v>
      </c>
      <c r="F28" s="92">
        <v>588.88888888888891</v>
      </c>
      <c r="G28" s="81">
        <v>637</v>
      </c>
      <c r="H28" s="81">
        <v>635</v>
      </c>
      <c r="I28" s="81">
        <v>645</v>
      </c>
      <c r="J28" s="81">
        <v>646</v>
      </c>
      <c r="K28" s="81">
        <v>610</v>
      </c>
      <c r="L28" s="81">
        <v>640</v>
      </c>
      <c r="M28" s="81">
        <v>665</v>
      </c>
      <c r="N28" s="81">
        <v>613</v>
      </c>
      <c r="O28" s="81">
        <v>571</v>
      </c>
      <c r="P28" s="81">
        <v>180</v>
      </c>
      <c r="Q28" s="81">
        <v>121</v>
      </c>
      <c r="R28" s="81">
        <v>368</v>
      </c>
      <c r="S28" s="81">
        <v>495</v>
      </c>
    </row>
    <row r="29" spans="1:19" x14ac:dyDescent="0.25">
      <c r="A29" s="79" t="s">
        <v>102</v>
      </c>
      <c r="B29" s="81">
        <v>262</v>
      </c>
      <c r="C29" s="81">
        <v>240</v>
      </c>
      <c r="D29" s="81">
        <v>229</v>
      </c>
      <c r="E29" s="81">
        <v>201</v>
      </c>
      <c r="F29" s="92">
        <v>177.77777777777777</v>
      </c>
      <c r="G29" s="81">
        <v>323</v>
      </c>
      <c r="H29" s="81">
        <v>260</v>
      </c>
      <c r="I29" s="81">
        <v>257</v>
      </c>
      <c r="J29" s="81">
        <v>251</v>
      </c>
      <c r="K29" s="81">
        <v>263</v>
      </c>
      <c r="L29" s="81">
        <v>283</v>
      </c>
      <c r="M29" s="81">
        <v>343</v>
      </c>
      <c r="N29" s="81">
        <v>291</v>
      </c>
      <c r="O29" s="81">
        <v>277</v>
      </c>
      <c r="P29" s="81">
        <v>359</v>
      </c>
      <c r="Q29" s="81">
        <v>138</v>
      </c>
      <c r="R29" s="81">
        <v>351</v>
      </c>
      <c r="S29" s="107">
        <v>343</v>
      </c>
    </row>
    <row r="30" spans="1:19" x14ac:dyDescent="0.25">
      <c r="A30" s="79" t="s">
        <v>103</v>
      </c>
      <c r="B30" s="81">
        <v>410</v>
      </c>
      <c r="C30" s="81">
        <v>391</v>
      </c>
      <c r="D30" s="81">
        <v>376</v>
      </c>
      <c r="E30" s="81">
        <v>401</v>
      </c>
      <c r="F30" s="92">
        <v>510</v>
      </c>
      <c r="G30" s="81">
        <v>609</v>
      </c>
      <c r="H30" s="81">
        <v>536</v>
      </c>
      <c r="I30" s="81">
        <v>450</v>
      </c>
      <c r="J30" s="81">
        <v>439</v>
      </c>
      <c r="K30" s="81">
        <v>416</v>
      </c>
      <c r="L30" s="81">
        <v>561</v>
      </c>
      <c r="M30" s="81">
        <v>374</v>
      </c>
      <c r="N30" s="81">
        <v>411</v>
      </c>
      <c r="O30" s="81">
        <v>350</v>
      </c>
      <c r="P30" s="81">
        <v>362</v>
      </c>
      <c r="Q30" s="81">
        <v>101</v>
      </c>
      <c r="R30" s="81">
        <v>237</v>
      </c>
      <c r="S30" s="81">
        <v>185</v>
      </c>
    </row>
    <row r="31" spans="1:19" x14ac:dyDescent="0.25">
      <c r="A31" s="79" t="s">
        <v>104</v>
      </c>
      <c r="B31" s="81">
        <v>645</v>
      </c>
      <c r="C31" s="81">
        <v>669</v>
      </c>
      <c r="D31" s="81">
        <v>750</v>
      </c>
      <c r="E31" s="81">
        <v>706</v>
      </c>
      <c r="F31" s="92">
        <v>760</v>
      </c>
      <c r="G31" s="81">
        <v>680</v>
      </c>
      <c r="H31" s="81">
        <v>704</v>
      </c>
      <c r="I31" s="81">
        <v>757</v>
      </c>
      <c r="J31" s="81">
        <v>727</v>
      </c>
      <c r="K31" s="81">
        <v>790</v>
      </c>
      <c r="L31" s="81">
        <v>718</v>
      </c>
      <c r="M31" s="81">
        <v>658</v>
      </c>
      <c r="N31" s="81">
        <v>613</v>
      </c>
      <c r="O31" s="81">
        <v>580</v>
      </c>
      <c r="P31" s="81">
        <v>525</v>
      </c>
      <c r="Q31" s="81">
        <v>165</v>
      </c>
      <c r="R31" s="81">
        <v>409</v>
      </c>
      <c r="S31" s="81">
        <v>2476</v>
      </c>
    </row>
    <row r="32" spans="1:19" x14ac:dyDescent="0.25">
      <c r="A32" s="79" t="s">
        <v>105</v>
      </c>
      <c r="B32" s="81">
        <v>193</v>
      </c>
      <c r="C32" s="81">
        <v>207</v>
      </c>
      <c r="D32" s="81">
        <v>212</v>
      </c>
      <c r="E32" s="81">
        <v>224</v>
      </c>
      <c r="F32" s="92">
        <v>264.44444444444446</v>
      </c>
      <c r="G32" s="81">
        <v>222</v>
      </c>
      <c r="H32" s="81">
        <v>204</v>
      </c>
      <c r="I32" s="81">
        <v>226</v>
      </c>
      <c r="J32" s="81">
        <v>208</v>
      </c>
      <c r="K32" s="81">
        <v>208</v>
      </c>
      <c r="L32" s="81">
        <v>211</v>
      </c>
      <c r="M32" s="81">
        <v>208</v>
      </c>
      <c r="N32" s="81">
        <v>185</v>
      </c>
      <c r="O32" s="81">
        <v>199</v>
      </c>
      <c r="P32" s="81">
        <v>177</v>
      </c>
      <c r="Q32" s="81">
        <v>62</v>
      </c>
      <c r="R32" s="81">
        <v>145</v>
      </c>
      <c r="S32" s="106">
        <v>1394</v>
      </c>
    </row>
    <row r="33" spans="1:19" x14ac:dyDescent="0.25">
      <c r="A33" s="79" t="s">
        <v>106</v>
      </c>
      <c r="B33" s="81">
        <v>28</v>
      </c>
      <c r="C33" s="81">
        <v>41</v>
      </c>
      <c r="D33" s="81">
        <v>42</v>
      </c>
      <c r="E33" s="81">
        <v>56</v>
      </c>
      <c r="F33" s="92">
        <v>35.555555555555557</v>
      </c>
      <c r="G33" s="81">
        <v>50</v>
      </c>
      <c r="H33" s="81">
        <v>33</v>
      </c>
      <c r="I33" s="81">
        <v>53</v>
      </c>
      <c r="J33" s="81">
        <v>44</v>
      </c>
      <c r="K33" s="81">
        <v>41</v>
      </c>
      <c r="L33" s="81">
        <v>43</v>
      </c>
      <c r="M33" s="81">
        <v>35</v>
      </c>
      <c r="N33" s="81">
        <v>44</v>
      </c>
      <c r="O33" s="81">
        <v>42</v>
      </c>
      <c r="P33" s="81">
        <v>10</v>
      </c>
      <c r="Q33" s="81">
        <v>1</v>
      </c>
      <c r="R33" s="81">
        <v>1</v>
      </c>
      <c r="S33" s="81">
        <v>0</v>
      </c>
    </row>
    <row r="34" spans="1:19" x14ac:dyDescent="0.25">
      <c r="A34" s="79" t="s">
        <v>107</v>
      </c>
      <c r="B34" s="81">
        <v>0</v>
      </c>
      <c r="C34" s="81">
        <v>1</v>
      </c>
      <c r="D34" s="81">
        <v>1</v>
      </c>
      <c r="E34" s="81">
        <v>6</v>
      </c>
      <c r="F34" s="92">
        <v>6.6666666666666661</v>
      </c>
      <c r="G34" s="81">
        <v>0</v>
      </c>
      <c r="H34" s="81">
        <v>0</v>
      </c>
      <c r="I34" s="81">
        <v>2</v>
      </c>
      <c r="J34" s="81">
        <v>1</v>
      </c>
      <c r="K34" s="81">
        <v>1</v>
      </c>
      <c r="L34" s="81">
        <v>0</v>
      </c>
      <c r="M34" s="81">
        <v>0</v>
      </c>
      <c r="N34" s="81">
        <v>0</v>
      </c>
      <c r="O34" s="81">
        <v>0</v>
      </c>
      <c r="P34" s="81">
        <v>0</v>
      </c>
      <c r="Q34" s="81">
        <v>1</v>
      </c>
      <c r="R34" s="81">
        <v>0</v>
      </c>
      <c r="S34" s="81">
        <v>0</v>
      </c>
    </row>
    <row r="35" spans="1:19" x14ac:dyDescent="0.25">
      <c r="A35" s="79" t="s">
        <v>108</v>
      </c>
      <c r="B35" s="81">
        <v>31</v>
      </c>
      <c r="C35" s="81">
        <v>27</v>
      </c>
      <c r="D35" s="81">
        <v>39</v>
      </c>
      <c r="E35" s="81">
        <v>25</v>
      </c>
      <c r="F35" s="92">
        <v>54.444444444444443</v>
      </c>
      <c r="G35" s="92">
        <v>45.636363636363598</v>
      </c>
      <c r="H35" s="81">
        <v>34</v>
      </c>
      <c r="I35" s="81">
        <v>53</v>
      </c>
      <c r="J35" s="81">
        <v>39</v>
      </c>
      <c r="K35" s="81">
        <v>26</v>
      </c>
      <c r="L35" s="81">
        <v>41</v>
      </c>
      <c r="M35" s="81">
        <v>37</v>
      </c>
      <c r="N35" s="81">
        <v>48</v>
      </c>
      <c r="O35" s="81">
        <v>19</v>
      </c>
      <c r="P35" s="81">
        <v>7</v>
      </c>
      <c r="Q35" s="81">
        <v>1</v>
      </c>
      <c r="R35" s="81">
        <v>1</v>
      </c>
      <c r="S35" s="81">
        <v>0</v>
      </c>
    </row>
    <row r="36" spans="1:19" x14ac:dyDescent="0.25">
      <c r="A36" s="79" t="s">
        <v>109</v>
      </c>
      <c r="B36" s="81">
        <v>1</v>
      </c>
      <c r="C36" s="81">
        <v>2</v>
      </c>
      <c r="D36" s="81">
        <v>2</v>
      </c>
      <c r="E36" s="81">
        <v>2</v>
      </c>
      <c r="F36" s="92">
        <v>0</v>
      </c>
      <c r="G36" s="92">
        <v>13.2566844919786</v>
      </c>
      <c r="H36" s="81">
        <v>0</v>
      </c>
      <c r="I36" s="81">
        <v>19</v>
      </c>
      <c r="J36" s="81">
        <v>1</v>
      </c>
      <c r="K36" s="81">
        <v>0</v>
      </c>
      <c r="L36" s="81">
        <v>4</v>
      </c>
      <c r="M36" s="81">
        <v>2</v>
      </c>
      <c r="N36" s="81">
        <v>0</v>
      </c>
      <c r="O36" s="81">
        <v>0</v>
      </c>
      <c r="P36" s="81">
        <v>0</v>
      </c>
      <c r="Q36" s="81">
        <v>0</v>
      </c>
      <c r="R36" s="81">
        <v>0</v>
      </c>
      <c r="S36" s="81"/>
    </row>
    <row r="37" spans="1:19" x14ac:dyDescent="0.25">
      <c r="N37">
        <f>SUM(N2:N36)</f>
        <v>17656</v>
      </c>
      <c r="O37">
        <f>SUM(O2:O36)</f>
        <v>15267</v>
      </c>
      <c r="P37">
        <f>SUM(P2:P36)</f>
        <v>9144</v>
      </c>
      <c r="Q37">
        <f>SUM(Q2:Q36)</f>
        <v>4185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tabColor rgb="FF00B050"/>
  </sheetPr>
  <dimension ref="A1:M6"/>
  <sheetViews>
    <sheetView workbookViewId="0"/>
  </sheetViews>
  <sheetFormatPr defaultRowHeight="15" x14ac:dyDescent="0.25"/>
  <cols>
    <col min="1" max="1" width="17.85546875" customWidth="1"/>
  </cols>
  <sheetData>
    <row r="1" spans="1:13" ht="18.75" x14ac:dyDescent="0.25">
      <c r="B1" s="300" t="s">
        <v>66</v>
      </c>
      <c r="C1" s="300"/>
      <c r="D1" s="300"/>
      <c r="E1" s="300"/>
      <c r="F1" s="300" t="s">
        <v>67</v>
      </c>
      <c r="G1" s="300"/>
      <c r="H1" s="300"/>
      <c r="I1" s="300"/>
      <c r="J1" s="295" t="s">
        <v>66</v>
      </c>
      <c r="K1" s="296"/>
      <c r="L1" s="295" t="s">
        <v>67</v>
      </c>
      <c r="M1" s="296"/>
    </row>
    <row r="2" spans="1:13" ht="18.75" x14ac:dyDescent="0.25">
      <c r="B2" s="299" t="s">
        <v>69</v>
      </c>
      <c r="C2" s="299"/>
      <c r="D2" s="299" t="s">
        <v>52</v>
      </c>
      <c r="E2" s="299"/>
      <c r="F2" s="299" t="s">
        <v>69</v>
      </c>
      <c r="G2" s="299"/>
      <c r="H2" s="299" t="s">
        <v>52</v>
      </c>
      <c r="I2" s="299"/>
      <c r="J2" s="299" t="s">
        <v>72</v>
      </c>
      <c r="K2" s="299" t="s">
        <v>2</v>
      </c>
      <c r="L2" s="299" t="s">
        <v>72</v>
      </c>
      <c r="M2" s="299" t="s">
        <v>2</v>
      </c>
    </row>
    <row r="3" spans="1:13" s="98" customFormat="1" ht="112.5" x14ac:dyDescent="0.2">
      <c r="A3" s="97"/>
      <c r="B3" s="99" t="s">
        <v>73</v>
      </c>
      <c r="C3" s="99" t="s">
        <v>74</v>
      </c>
      <c r="D3" s="99" t="s">
        <v>73</v>
      </c>
      <c r="E3" s="99" t="s">
        <v>74</v>
      </c>
      <c r="F3" s="99" t="s">
        <v>73</v>
      </c>
      <c r="G3" s="99" t="s">
        <v>74</v>
      </c>
      <c r="H3" s="99" t="s">
        <v>73</v>
      </c>
      <c r="I3" s="99" t="s">
        <v>74</v>
      </c>
      <c r="J3" s="299"/>
      <c r="K3" s="299"/>
      <c r="L3" s="299"/>
      <c r="M3" s="299"/>
    </row>
    <row r="4" spans="1:13" x14ac:dyDescent="0.25">
      <c r="A4" s="101" t="s">
        <v>128</v>
      </c>
      <c r="B4" s="81">
        <v>5002.5</v>
      </c>
      <c r="C4" s="81">
        <v>4343.5</v>
      </c>
      <c r="D4" s="81">
        <v>2175</v>
      </c>
      <c r="E4" s="81">
        <v>1776.75</v>
      </c>
      <c r="F4" s="81">
        <v>4092</v>
      </c>
      <c r="G4" s="81">
        <v>4167.75</v>
      </c>
      <c r="H4" s="81">
        <v>1488</v>
      </c>
      <c r="I4" s="81">
        <v>1400</v>
      </c>
      <c r="J4" s="100">
        <f>C4/B4</f>
        <v>0.8682658670664668</v>
      </c>
      <c r="K4" s="100">
        <f>E4/D4</f>
        <v>0.81689655172413789</v>
      </c>
      <c r="L4" s="100">
        <f>G4/F4</f>
        <v>1.0185117302052786</v>
      </c>
      <c r="M4" s="100">
        <f>I4/H4</f>
        <v>0.94086021505376349</v>
      </c>
    </row>
    <row r="5" spans="1:13" x14ac:dyDescent="0.25">
      <c r="A5" s="101" t="s">
        <v>129</v>
      </c>
      <c r="B5" s="81">
        <v>4276.5</v>
      </c>
      <c r="C5" s="81">
        <v>4240.5</v>
      </c>
      <c r="D5" s="81">
        <v>2055</v>
      </c>
      <c r="E5" s="81">
        <v>1588.25</v>
      </c>
      <c r="F5" s="81">
        <v>3960</v>
      </c>
      <c r="G5" s="81">
        <v>4239.75</v>
      </c>
      <c r="H5" s="81">
        <v>1440</v>
      </c>
      <c r="I5" s="81">
        <v>1193.5</v>
      </c>
      <c r="J5" s="100">
        <f>C5/B5</f>
        <v>0.99158190108733779</v>
      </c>
      <c r="K5" s="100">
        <f>E5/D5</f>
        <v>0.7728710462287105</v>
      </c>
      <c r="L5" s="100">
        <f>G5/F5</f>
        <v>1.0706439393939393</v>
      </c>
      <c r="M5" s="100">
        <f>I5/H5</f>
        <v>0.82881944444444444</v>
      </c>
    </row>
    <row r="6" spans="1:13" x14ac:dyDescent="0.25">
      <c r="A6" s="101" t="s">
        <v>130</v>
      </c>
      <c r="B6" s="81"/>
      <c r="C6" s="81"/>
      <c r="D6" s="81"/>
      <c r="E6" s="81"/>
      <c r="F6" s="81">
        <v>4092</v>
      </c>
      <c r="G6" s="81"/>
      <c r="H6" s="81">
        <v>1488</v>
      </c>
      <c r="I6" s="81"/>
      <c r="J6" s="100" t="e">
        <f>C6/B6</f>
        <v>#DIV/0!</v>
      </c>
      <c r="K6" s="100" t="e">
        <f>E6/D6</f>
        <v>#DIV/0!</v>
      </c>
      <c r="L6" s="100">
        <f>G6/F6</f>
        <v>0</v>
      </c>
      <c r="M6" s="100">
        <f>I6/H6</f>
        <v>0</v>
      </c>
    </row>
  </sheetData>
  <mergeCells count="12">
    <mergeCell ref="J1:K1"/>
    <mergeCell ref="L1:M1"/>
    <mergeCell ref="J2:J3"/>
    <mergeCell ref="K2:K3"/>
    <mergeCell ref="L2:L3"/>
    <mergeCell ref="M2:M3"/>
    <mergeCell ref="B1:E1"/>
    <mergeCell ref="F1:I1"/>
    <mergeCell ref="B2:C2"/>
    <mergeCell ref="D2:E2"/>
    <mergeCell ref="F2:G2"/>
    <mergeCell ref="H2:I2"/>
  </mergeCells>
  <dataValidations count="1">
    <dataValidation type="list" allowBlank="1" showInputMessage="1" showErrorMessage="1" sqref="A3" xr:uid="{00000000-0002-0000-0600-000000000000}">
      <formula1>#REF!</formula1>
    </dataValidation>
  </dataValidations>
  <pageMargins left="0" right="0" top="0" bottom="0" header="0" footer="0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B2:C3"/>
  <sheetViews>
    <sheetView workbookViewId="0"/>
  </sheetViews>
  <sheetFormatPr defaultRowHeight="15" x14ac:dyDescent="0.25"/>
  <cols>
    <col min="2" max="2" width="13.5703125" customWidth="1"/>
  </cols>
  <sheetData>
    <row r="2" spans="2:3" x14ac:dyDescent="0.25">
      <c r="B2" t="s">
        <v>121</v>
      </c>
      <c r="C2" s="93">
        <v>0.75</v>
      </c>
    </row>
    <row r="3" spans="2:3" x14ac:dyDescent="0.25">
      <c r="B3" t="s">
        <v>122</v>
      </c>
      <c r="C3" s="93">
        <v>1.05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S51"/>
  <sheetViews>
    <sheetView workbookViewId="0"/>
  </sheetViews>
  <sheetFormatPr defaultRowHeight="15" x14ac:dyDescent="0.25"/>
  <cols>
    <col min="1" max="1" width="41.42578125" bestFit="1" customWidth="1"/>
    <col min="2" max="2" width="15" style="151" bestFit="1" customWidth="1"/>
    <col min="3" max="3" width="13.42578125" style="151" bestFit="1" customWidth="1"/>
    <col min="4" max="4" width="16.5703125" style="151" bestFit="1" customWidth="1"/>
    <col min="5" max="5" width="14.5703125" style="151" bestFit="1" customWidth="1"/>
    <col min="6" max="6" width="15.7109375" style="151" bestFit="1" customWidth="1"/>
    <col min="7" max="7" width="13.7109375" style="151" bestFit="1" customWidth="1"/>
    <col min="8" max="8" width="16.42578125" style="151" bestFit="1" customWidth="1"/>
    <col min="9" max="9" width="14.42578125" style="151" bestFit="1" customWidth="1"/>
    <col min="10" max="10" width="16.85546875" bestFit="1" customWidth="1"/>
    <col min="11" max="11" width="14.85546875" bestFit="1" customWidth="1"/>
    <col min="12" max="12" width="18.140625" bestFit="1" customWidth="1"/>
    <col min="13" max="13" width="16" bestFit="1" customWidth="1"/>
    <col min="14" max="14" width="17.28515625" bestFit="1" customWidth="1"/>
    <col min="15" max="15" width="15.140625" bestFit="1" customWidth="1"/>
    <col min="16" max="16" width="18" bestFit="1" customWidth="1"/>
    <col min="17" max="17" width="15.85546875" style="151" bestFit="1" customWidth="1"/>
    <col min="18" max="18" width="16.85546875" style="151" bestFit="1" customWidth="1"/>
    <col min="19" max="19" width="19.42578125" bestFit="1" customWidth="1"/>
    <col min="20" max="20" width="18.42578125" bestFit="1" customWidth="1"/>
    <col min="21" max="21" width="36.28515625" bestFit="1" customWidth="1"/>
  </cols>
  <sheetData>
    <row r="2" spans="1:19" x14ac:dyDescent="0.25">
      <c r="B2" s="316"/>
      <c r="C2" s="316"/>
      <c r="D2" s="316"/>
      <c r="E2" s="316"/>
      <c r="F2" s="316"/>
      <c r="G2" s="316"/>
      <c r="H2" s="316"/>
      <c r="I2" s="316"/>
    </row>
    <row r="3" spans="1:19" x14ac:dyDescent="0.25">
      <c r="A3" s="124" t="s">
        <v>185</v>
      </c>
      <c r="B3" t="s">
        <v>282</v>
      </c>
      <c r="C3" t="s">
        <v>283</v>
      </c>
      <c r="D3" t="s">
        <v>284</v>
      </c>
      <c r="E3" t="s">
        <v>285</v>
      </c>
      <c r="F3" t="s">
        <v>315</v>
      </c>
      <c r="G3" t="s">
        <v>316</v>
      </c>
      <c r="H3" t="s">
        <v>317</v>
      </c>
      <c r="I3" t="s">
        <v>318</v>
      </c>
      <c r="J3" t="s">
        <v>286</v>
      </c>
      <c r="K3" t="s">
        <v>287</v>
      </c>
      <c r="L3" t="s">
        <v>288</v>
      </c>
      <c r="M3" t="s">
        <v>289</v>
      </c>
      <c r="N3" t="s">
        <v>319</v>
      </c>
      <c r="O3" t="s">
        <v>320</v>
      </c>
      <c r="P3" t="s">
        <v>321</v>
      </c>
      <c r="Q3" t="s">
        <v>322</v>
      </c>
      <c r="R3" t="s">
        <v>323</v>
      </c>
      <c r="S3" t="s">
        <v>324</v>
      </c>
    </row>
    <row r="4" spans="1:19" x14ac:dyDescent="0.25">
      <c r="A4" s="68" t="s">
        <v>157</v>
      </c>
      <c r="B4" s="151">
        <v>23913.800000000003</v>
      </c>
      <c r="C4" s="151">
        <v>20894.333333333336</v>
      </c>
      <c r="D4" s="151">
        <v>15269.64</v>
      </c>
      <c r="E4" s="151">
        <v>13888.25</v>
      </c>
      <c r="F4" s="151">
        <v>533.95000000000005</v>
      </c>
      <c r="G4" s="151">
        <v>385</v>
      </c>
      <c r="H4" s="151">
        <v>516.86</v>
      </c>
      <c r="I4" s="151">
        <v>329.5</v>
      </c>
      <c r="J4" s="151">
        <v>21285.739999999998</v>
      </c>
      <c r="K4" s="151">
        <v>20202</v>
      </c>
      <c r="L4" s="151">
        <v>12192</v>
      </c>
      <c r="M4" s="151">
        <v>11898.083333333332</v>
      </c>
      <c r="N4" s="151">
        <v>481.76</v>
      </c>
      <c r="O4" s="151">
        <v>72</v>
      </c>
      <c r="P4" s="151">
        <v>515.44000000000005</v>
      </c>
      <c r="Q4" s="151">
        <v>120</v>
      </c>
      <c r="R4" s="151">
        <v>0</v>
      </c>
      <c r="S4" s="151">
        <v>0</v>
      </c>
    </row>
    <row r="5" spans="1:19" x14ac:dyDescent="0.25">
      <c r="A5" s="68" t="s">
        <v>158</v>
      </c>
      <c r="B5" s="151">
        <v>17295.899999999998</v>
      </c>
      <c r="C5" s="151">
        <v>15160.5</v>
      </c>
      <c r="D5" s="151">
        <v>8980.8799999999992</v>
      </c>
      <c r="E5" s="151">
        <v>7821.916666666667</v>
      </c>
      <c r="F5" s="151">
        <v>349.85</v>
      </c>
      <c r="G5" s="151">
        <v>294</v>
      </c>
      <c r="H5" s="151">
        <v>674.62</v>
      </c>
      <c r="I5" s="151">
        <v>426</v>
      </c>
      <c r="J5" s="151">
        <v>14809.41</v>
      </c>
      <c r="K5" s="151">
        <v>13788.25</v>
      </c>
      <c r="L5" s="151">
        <v>7212</v>
      </c>
      <c r="M5" s="151">
        <v>6970</v>
      </c>
      <c r="N5" s="151">
        <v>286.58999999999997</v>
      </c>
      <c r="O5" s="151">
        <v>0</v>
      </c>
      <c r="P5" s="151">
        <v>578.96299999999997</v>
      </c>
      <c r="Q5" s="151">
        <v>0</v>
      </c>
      <c r="R5" s="151">
        <v>449.99</v>
      </c>
      <c r="S5" s="151">
        <v>457.5</v>
      </c>
    </row>
    <row r="6" spans="1:19" x14ac:dyDescent="0.25">
      <c r="A6" s="68" t="s">
        <v>325</v>
      </c>
      <c r="B6" s="151">
        <v>7275.1900000000005</v>
      </c>
      <c r="C6" s="151">
        <v>6085.16</v>
      </c>
      <c r="D6" s="151">
        <v>2885.5</v>
      </c>
      <c r="E6" s="151">
        <v>1272.5</v>
      </c>
      <c r="F6" s="151">
        <v>325.28999999999996</v>
      </c>
      <c r="G6" s="151">
        <v>0</v>
      </c>
      <c r="H6" s="151">
        <v>258.75</v>
      </c>
      <c r="I6" s="151">
        <v>338.75</v>
      </c>
      <c r="J6" s="151">
        <v>4782.8599999999997</v>
      </c>
      <c r="K6" s="151">
        <v>4879</v>
      </c>
      <c r="L6" s="151">
        <v>2520</v>
      </c>
      <c r="M6" s="151">
        <v>1531.5</v>
      </c>
      <c r="N6" s="151">
        <v>221.14</v>
      </c>
      <c r="O6" s="151">
        <v>24</v>
      </c>
      <c r="P6" s="151">
        <v>223.39000000000001</v>
      </c>
      <c r="Q6" s="151">
        <v>109.42</v>
      </c>
      <c r="R6" s="151">
        <v>0</v>
      </c>
      <c r="S6" s="151">
        <v>0</v>
      </c>
    </row>
    <row r="7" spans="1:19" x14ac:dyDescent="0.25">
      <c r="A7" s="68" t="s">
        <v>230</v>
      </c>
      <c r="B7" s="151">
        <v>7615.1</v>
      </c>
      <c r="C7" s="151">
        <v>7038</v>
      </c>
      <c r="D7" s="151">
        <v>2733.89</v>
      </c>
      <c r="E7" s="151">
        <v>2475.5</v>
      </c>
      <c r="F7" s="151">
        <v>74.400000000000006</v>
      </c>
      <c r="G7" s="151">
        <v>42</v>
      </c>
      <c r="H7" s="151">
        <v>91.61</v>
      </c>
      <c r="I7" s="151">
        <v>24</v>
      </c>
      <c r="J7" s="151">
        <v>6048.54</v>
      </c>
      <c r="K7" s="151">
        <v>5841.5</v>
      </c>
      <c r="L7" s="151">
        <v>2160</v>
      </c>
      <c r="M7" s="151">
        <v>1884.5</v>
      </c>
      <c r="N7" s="151">
        <v>58.46</v>
      </c>
      <c r="O7" s="151">
        <v>60</v>
      </c>
      <c r="P7" s="151">
        <v>69.11</v>
      </c>
      <c r="Q7" s="151">
        <v>24</v>
      </c>
      <c r="R7" s="151">
        <v>0</v>
      </c>
      <c r="S7" s="151">
        <v>0</v>
      </c>
    </row>
    <row r="8" spans="1:19" x14ac:dyDescent="0.25">
      <c r="A8" s="68" t="s">
        <v>186</v>
      </c>
      <c r="B8" s="151">
        <v>56099.99</v>
      </c>
      <c r="C8" s="151">
        <v>49177.993333333332</v>
      </c>
      <c r="D8" s="151">
        <v>29869.909999999996</v>
      </c>
      <c r="E8" s="151">
        <v>25458.166666666668</v>
      </c>
      <c r="F8" s="151">
        <v>1283.4900000000002</v>
      </c>
      <c r="G8" s="151">
        <v>721</v>
      </c>
      <c r="H8" s="151">
        <v>1541.84</v>
      </c>
      <c r="I8" s="151">
        <v>1118.25</v>
      </c>
      <c r="J8" s="151">
        <v>46926.549999999996</v>
      </c>
      <c r="K8" s="151">
        <v>44710.75</v>
      </c>
      <c r="L8" s="151">
        <v>24084</v>
      </c>
      <c r="M8" s="151">
        <v>22284.083333333332</v>
      </c>
      <c r="N8" s="151">
        <v>1047.9499999999998</v>
      </c>
      <c r="O8" s="151">
        <v>156</v>
      </c>
      <c r="P8" s="151">
        <v>1386.903</v>
      </c>
      <c r="Q8" s="151">
        <v>253.42000000000002</v>
      </c>
      <c r="R8" s="151">
        <v>449.99</v>
      </c>
      <c r="S8" s="151">
        <v>457.5</v>
      </c>
    </row>
    <row r="9" spans="1:19" x14ac:dyDescent="0.25">
      <c r="B9"/>
      <c r="C9"/>
      <c r="D9"/>
      <c r="E9"/>
      <c r="F9"/>
      <c r="G9"/>
      <c r="H9"/>
      <c r="I9"/>
    </row>
    <row r="10" spans="1:19" x14ac:dyDescent="0.25">
      <c r="B10"/>
      <c r="C10"/>
      <c r="D10"/>
      <c r="E10"/>
      <c r="F10"/>
      <c r="G10"/>
      <c r="H10"/>
      <c r="I10"/>
    </row>
    <row r="11" spans="1:19" ht="15.75" thickBot="1" x14ac:dyDescent="0.3">
      <c r="A11" s="133" t="s">
        <v>165</v>
      </c>
      <c r="B11"/>
      <c r="C11"/>
      <c r="D11"/>
      <c r="E11"/>
      <c r="F11"/>
      <c r="G11"/>
      <c r="H11"/>
      <c r="I11"/>
    </row>
    <row r="12" spans="1:19" ht="26.25" thickBot="1" x14ac:dyDescent="0.3">
      <c r="A12" s="127" t="s">
        <v>153</v>
      </c>
      <c r="B12" s="128" t="s">
        <v>154</v>
      </c>
      <c r="C12" s="128" t="s">
        <v>155</v>
      </c>
      <c r="D12" s="128" t="s">
        <v>156</v>
      </c>
      <c r="E12" s="128" t="s">
        <v>326</v>
      </c>
      <c r="F12"/>
      <c r="G12"/>
      <c r="H12"/>
      <c r="I12"/>
    </row>
    <row r="13" spans="1:19" ht="15.75" thickBot="1" x14ac:dyDescent="0.3">
      <c r="A13" s="129" t="str">
        <f>A4</f>
        <v>Medicine</v>
      </c>
      <c r="B13" s="185">
        <f>GETPIVOTDATA("actual - rn day",$A$3,"Ward name2","Medicine")+GETPIVOTDATA("actual - hca day",$A$3,"Ward name2","Medicine")+GETPIVOTDATA("actual - na day",$A$3,"Ward name2","Medicine")+GETPIVOTDATA("actual - tna day",$A$3,"Ward name2","Medicine")+GETPIVOTDATA("actual - rn night",$A$3,"Ward name2","Medicine")+GETPIVOTDATA("actual - hca night",$A$3,"Ward name2","Medicine")+GETPIVOTDATA("actual - na night",$A$3,"Ward name2","Medicine")+GETPIVOTDATA("actual - tna night",$A$3,"Ward name2","Medicine")+GETPIVOTDATA("actual staff - ahp day",$A$3,"Ward name2","Medicine")</f>
        <v>67789.166666666672</v>
      </c>
      <c r="C13" s="185">
        <f>GETPIVOTDATA("planned -rn day",$A$3,"Ward name2","Medicine")+GETPIVOTDATA("planned - hca day",$A$3,"Ward name2","Medicine")+GETPIVOTDATA("planned - na day",$A$3,"Ward name2","Medicine")+GETPIVOTDATA("planned - tna day",$A$3,"Ward name2","Medicine")+GETPIVOTDATA("planned - rn night",$A$3,"Ward name2","Medicine")+GETPIVOTDATA("planned - hca night",$A$3,"Ward name2","Medicine")+GETPIVOTDATA("planned - na night",$A$3,"Ward name2","Medicine")+GETPIVOTDATA("planned - tna night",$A$3,"Ward name2","Medicine")</f>
        <v>74709.189999999988</v>
      </c>
      <c r="D13" s="185">
        <f>C13-B13</f>
        <v>6920.0233333333163</v>
      </c>
      <c r="E13" s="188">
        <f>B13/C13</f>
        <v>0.90737386748091742</v>
      </c>
      <c r="F13" s="152"/>
      <c r="G13"/>
      <c r="H13"/>
      <c r="I13"/>
    </row>
    <row r="14" spans="1:19" ht="15.75" thickBot="1" x14ac:dyDescent="0.3">
      <c r="A14" s="129" t="str">
        <f>A5</f>
        <v xml:space="preserve">Surgery </v>
      </c>
      <c r="B14" s="185">
        <f>GETPIVOTDATA("actual - rn day",$A$3,"Ward name2","Surgery ")+GETPIVOTDATA("actual - hca day",$A$3,"Ward name2","Surgery ")+GETPIVOTDATA("actual - na day",$A$3,"Ward name2","Surgery ")+GETPIVOTDATA("actual - tna day",$A$3,"Ward name2","Surgery ")+GETPIVOTDATA("actual - rn night",$A$3,"Ward name2","Surgery ")+GETPIVOTDATA("actual - hca night",$A$3,"Ward name2","Surgery ")+GETPIVOTDATA("actual - na night",$A$3,"Ward name2","Surgery ")+GETPIVOTDATA("actual - tna night",$A$3,"Ward name2","Surgery ")+GETPIVOTDATA("actual staff - ahp day",$A$3,"Ward name2","Surgery ")</f>
        <v>44918.166666666672</v>
      </c>
      <c r="C14" s="185">
        <f>GETPIVOTDATA("planned -rn day",$A$3,"Ward name2","Surgery ")+GETPIVOTDATA("planned - hca day",$A$3,"Ward name2","Surgery ")+GETPIVOTDATA("planned - na day",$A$3,"Ward name2","Surgery ")+GETPIVOTDATA("planned - tna day",$A$3,"Ward name2","Surgery ")+GETPIVOTDATA("planned - rn night",$A$3,"Ward name2","Surgery ")+GETPIVOTDATA("planned - hca night",$A$3,"Ward name2","Surgery ")+GETPIVOTDATA("planned - na night",$A$3,"Ward name2","Surgery ")+GETPIVOTDATA("planned - tna night",$A$3,"Ward name2","Surgery ")+GETPIVOTDATA("planned - ahp day",$A$3,"Ward name2","Surgery ")</f>
        <v>50638.202999999994</v>
      </c>
      <c r="D14" s="185">
        <f>C14-B14</f>
        <v>5720.0363333333225</v>
      </c>
      <c r="E14" s="188">
        <f>B14/C14</f>
        <v>0.88704108766787548</v>
      </c>
      <c r="F14" s="152"/>
      <c r="G14"/>
      <c r="H14"/>
      <c r="I14"/>
    </row>
    <row r="15" spans="1:19" ht="15.75" thickBot="1" x14ac:dyDescent="0.3">
      <c r="A15" s="136" t="str">
        <f>A6</f>
        <v>Family &amp; Specialist Services exc Midwifery</v>
      </c>
      <c r="B15" s="185">
        <f>GETPIVOTDATA("actual - rn day",$A$3,"Ward name2","Family &amp; Specialist Services exc Midwifery")+GETPIVOTDATA("actual - hca day",$A$3,"Ward name2","Family &amp; Specialist Services exc Midwifery")+GETPIVOTDATA("actual - na day",$A$3,"Ward name2","Family &amp; Specialist Services exc Midwifery")+GETPIVOTDATA("actual - tna day",$A$3,"Ward name2","Family &amp; Specialist Services exc Midwifery")+GETPIVOTDATA("actual - rn night",$A$3,"Ward name2","Family &amp; Specialist Services exc Midwifery")+GETPIVOTDATA("actual - hca night",$A$3,"Ward name2","Family &amp; Specialist Services exc Midwifery")+GETPIVOTDATA("actual - na night",$A$3,"Ward name2","Family &amp; Specialist Services exc Midwifery")+GETPIVOTDATA("actual - tna night",$A$3,"Ward name2","Family &amp; Specialist Services exc Midwifery")+GETPIVOTDATA("actual staff - ahp day",$A$3,"Ward name2","Family &amp; Specialist Services exc Midwifery")</f>
        <v>14240.33</v>
      </c>
      <c r="C15" s="185">
        <f>GETPIVOTDATA("planned -rn day",$A$3,"Ward name2","Family &amp; Specialist Services exc Midwifery")+GETPIVOTDATA("planned - hca day",$A$3,"Ward name2","Family &amp; Specialist Services exc Midwifery")+GETPIVOTDATA("planned - na day",$A$3,"Ward name2","Family &amp; Specialist Services exc Midwifery")+GETPIVOTDATA("planned - tna day",$A$3,"Ward name2","Family &amp; Specialist Services exc Midwifery")+GETPIVOTDATA("planned - rn night",$A$3,"Ward name2","Family &amp; Specialist Services exc Midwifery")+GETPIVOTDATA("planned - hca night",$A$3,"Ward name2","Family &amp; Specialist Services exc Midwifery")+GETPIVOTDATA("planned - na night",$A$3,"Ward name2","Family &amp; Specialist Services exc Midwifery")+GETPIVOTDATA("planned - tna night",$A$3,"Ward name2","Family &amp; Specialist Services exc Midwifery")+GETPIVOTDATA("planned - ahp day",$A$3,"Ward name2","Family &amp; Specialist Services exc Midwifery")</f>
        <v>18492.12</v>
      </c>
      <c r="D15" s="185">
        <f>C15-B15</f>
        <v>4251.7899999999991</v>
      </c>
      <c r="E15" s="188">
        <f>B15/C15</f>
        <v>0.77007557813814753</v>
      </c>
      <c r="F15" s="152"/>
      <c r="G15"/>
      <c r="H15"/>
      <c r="I15"/>
    </row>
    <row r="16" spans="1:19" ht="15.75" thickBot="1" x14ac:dyDescent="0.3">
      <c r="A16" s="130" t="s">
        <v>160</v>
      </c>
      <c r="B16" s="186">
        <f>SUM(B13:B15)</f>
        <v>126947.66333333334</v>
      </c>
      <c r="C16" s="186">
        <f>SUM(C13:C15)</f>
        <v>143839.51299999998</v>
      </c>
      <c r="D16" s="186">
        <f>SUM(D13:D15)</f>
        <v>16891.84966666664</v>
      </c>
      <c r="E16" s="189">
        <f>B16/C16</f>
        <v>0.88256460749650456</v>
      </c>
      <c r="F16" s="152"/>
      <c r="G16"/>
      <c r="H16"/>
      <c r="I16"/>
    </row>
    <row r="17" spans="1:9" ht="15.75" thickTop="1" x14ac:dyDescent="0.25">
      <c r="G17"/>
      <c r="H17"/>
      <c r="I17"/>
    </row>
    <row r="18" spans="1:9" x14ac:dyDescent="0.25">
      <c r="G18"/>
      <c r="H18"/>
      <c r="I18"/>
    </row>
    <row r="19" spans="1:9" ht="15.75" thickBot="1" x14ac:dyDescent="0.3">
      <c r="A19" s="134" t="s">
        <v>166</v>
      </c>
      <c r="C19"/>
      <c r="D19"/>
      <c r="E19"/>
      <c r="F19"/>
      <c r="G19"/>
      <c r="H19"/>
      <c r="I19"/>
    </row>
    <row r="20" spans="1:9" ht="26.25" thickBot="1" x14ac:dyDescent="0.3">
      <c r="A20" s="131" t="s">
        <v>161</v>
      </c>
      <c r="B20" s="132" t="s">
        <v>162</v>
      </c>
      <c r="C20" s="132" t="s">
        <v>187</v>
      </c>
      <c r="D20" s="132" t="s">
        <v>163</v>
      </c>
      <c r="E20" s="132" t="s">
        <v>188</v>
      </c>
      <c r="F20" s="132" t="s">
        <v>164</v>
      </c>
      <c r="G20"/>
      <c r="H20"/>
      <c r="I20"/>
    </row>
    <row r="21" spans="1:9" ht="15.75" thickBot="1" x14ac:dyDescent="0.3">
      <c r="A21" s="129" t="s">
        <v>157</v>
      </c>
      <c r="B21" s="187">
        <f>(SUM(C4+G4)/SUM(B4+F4))</f>
        <v>0.87040047993509961</v>
      </c>
      <c r="C21" s="187">
        <f>(SUM(E4+I4)/SUM(D4+H4))</f>
        <v>0.9006271181072435</v>
      </c>
      <c r="D21" s="187">
        <f>(SUM(K4+O4)/SUM(J4+N4))</f>
        <v>0.93138853795796506</v>
      </c>
      <c r="E21" s="187">
        <f>(SUM(M4+Q4)/SUM(L4+P4))</f>
        <v>0.94575172759685122</v>
      </c>
      <c r="F21" s="142">
        <f>B4+D4+F4+H4+J4+L4+N4+P4+R4</f>
        <v>74709.189999999988</v>
      </c>
      <c r="G21"/>
      <c r="H21"/>
      <c r="I21"/>
    </row>
    <row r="22" spans="1:9" ht="15.75" thickBot="1" x14ac:dyDescent="0.3">
      <c r="A22" s="129" t="s">
        <v>158</v>
      </c>
      <c r="B22" s="187">
        <f t="shared" ref="B22:B23" si="0">(SUM(C5+G5)/SUM(B5+F5))</f>
        <v>0.8758199566467848</v>
      </c>
      <c r="C22" s="187">
        <f>(SUM(E5+I5)/SUM(D5+H5))</f>
        <v>0.8542195294564412</v>
      </c>
      <c r="D22" s="187">
        <f t="shared" ref="D22:D23" si="1">(SUM(K5+O5)/SUM(J5+N5))</f>
        <v>0.91337109167991526</v>
      </c>
      <c r="E22" s="187">
        <f t="shared" ref="E22:E23" si="2">(SUM(M5+Q5)/SUM(L5+P5))</f>
        <v>0.89462624838546922</v>
      </c>
      <c r="F22" s="142" t="e">
        <f>(NStf!#REF!)</f>
        <v>#REF!</v>
      </c>
      <c r="I22"/>
    </row>
    <row r="23" spans="1:9" ht="15.75" thickBot="1" x14ac:dyDescent="0.3">
      <c r="A23" s="129" t="s">
        <v>159</v>
      </c>
      <c r="B23" s="187">
        <f t="shared" si="0"/>
        <v>0.80062838136538739</v>
      </c>
      <c r="C23" s="187">
        <f t="shared" ref="C23" si="3">(SUM(E6+I6)/SUM(D6+H6))</f>
        <v>0.51244334897034272</v>
      </c>
      <c r="D23" s="187">
        <f t="shared" si="1"/>
        <v>0.97981614708233411</v>
      </c>
      <c r="E23" s="187">
        <f t="shared" si="2"/>
        <v>0.5981358829769009</v>
      </c>
      <c r="F23" s="142" t="e">
        <f>(NStf!#REF!)</f>
        <v>#REF!</v>
      </c>
      <c r="I23"/>
    </row>
    <row r="24" spans="1:9" ht="15.75" thickBot="1" x14ac:dyDescent="0.3">
      <c r="A24" s="130" t="s">
        <v>160</v>
      </c>
      <c r="B24" s="187">
        <f>(SUM(C8+G8)/SUM(B8+F8))</f>
        <v>0.86957070803885261</v>
      </c>
      <c r="C24" s="187">
        <f>(SUM(E8+I8)/SUM(D8+H8))</f>
        <v>0.84606609522445175</v>
      </c>
      <c r="D24" s="187">
        <f>(SUM(K8+O8)/SUM(J8+N8))</f>
        <v>0.935220794380348</v>
      </c>
      <c r="E24" s="187">
        <f>(SUM(M8+Q8)/SUM(L8+P8))</f>
        <v>0.88483330698300455</v>
      </c>
      <c r="F24" s="187">
        <f t="shared" ref="F24" si="4">(SUM(G8+K8)/SUM(F8+J8))</f>
        <v>0.94237113265203687</v>
      </c>
      <c r="I24"/>
    </row>
    <row r="25" spans="1:9" ht="15.75" thickTop="1" x14ac:dyDescent="0.25">
      <c r="B25" s="184"/>
      <c r="C25" s="184"/>
      <c r="D25" s="184"/>
      <c r="E25" s="184"/>
      <c r="F25" s="184"/>
      <c r="I25"/>
    </row>
    <row r="26" spans="1:9" x14ac:dyDescent="0.25">
      <c r="B26" s="184"/>
      <c r="C26" s="184"/>
      <c r="D26"/>
      <c r="E26" s="184"/>
      <c r="F26" s="184"/>
      <c r="I26"/>
    </row>
    <row r="27" spans="1:9" x14ac:dyDescent="0.25">
      <c r="B27" s="184"/>
      <c r="C27" s="184"/>
      <c r="D27" s="184"/>
      <c r="E27" s="184"/>
      <c r="F27" s="184"/>
      <c r="I27"/>
    </row>
    <row r="28" spans="1:9" x14ac:dyDescent="0.25">
      <c r="B28"/>
      <c r="C28"/>
      <c r="D28"/>
      <c r="E28"/>
      <c r="F28"/>
      <c r="G28"/>
      <c r="H28"/>
      <c r="I28"/>
    </row>
    <row r="29" spans="1:9" x14ac:dyDescent="0.25">
      <c r="B29"/>
      <c r="C29"/>
      <c r="D29"/>
      <c r="E29"/>
      <c r="F29"/>
      <c r="G29"/>
      <c r="H29"/>
      <c r="I29"/>
    </row>
    <row r="30" spans="1:9" x14ac:dyDescent="0.25">
      <c r="B30"/>
      <c r="C30"/>
      <c r="D30"/>
      <c r="E30"/>
      <c r="F30"/>
      <c r="G30"/>
      <c r="H30"/>
      <c r="I30"/>
    </row>
    <row r="31" spans="1:9" x14ac:dyDescent="0.25">
      <c r="B31"/>
      <c r="C31"/>
      <c r="D31"/>
      <c r="E31"/>
      <c r="F31"/>
      <c r="G31"/>
      <c r="H31"/>
      <c r="I31"/>
    </row>
    <row r="32" spans="1:9" x14ac:dyDescent="0.25">
      <c r="B32"/>
      <c r="C32"/>
      <c r="D32"/>
      <c r="E32"/>
      <c r="F32"/>
      <c r="G32"/>
      <c r="H32"/>
      <c r="I32"/>
    </row>
    <row r="33" spans="2:9" x14ac:dyDescent="0.25">
      <c r="B33"/>
      <c r="C33"/>
      <c r="D33"/>
      <c r="E33"/>
      <c r="F33"/>
      <c r="G33"/>
      <c r="H33"/>
      <c r="I33"/>
    </row>
    <row r="34" spans="2:9" x14ac:dyDescent="0.25">
      <c r="B34"/>
      <c r="C34"/>
      <c r="D34"/>
      <c r="E34"/>
      <c r="F34"/>
      <c r="G34"/>
      <c r="H34"/>
      <c r="I34"/>
    </row>
    <row r="35" spans="2:9" x14ac:dyDescent="0.25">
      <c r="B35"/>
      <c r="C35"/>
      <c r="D35"/>
      <c r="E35"/>
      <c r="F35"/>
      <c r="G35"/>
      <c r="H35"/>
      <c r="I35"/>
    </row>
    <row r="36" spans="2:9" x14ac:dyDescent="0.25">
      <c r="B36"/>
      <c r="C36"/>
      <c r="D36"/>
      <c r="E36"/>
      <c r="F36"/>
      <c r="G36"/>
      <c r="H36"/>
      <c r="I36"/>
    </row>
    <row r="37" spans="2:9" x14ac:dyDescent="0.25">
      <c r="B37"/>
      <c r="C37"/>
      <c r="D37"/>
      <c r="E37"/>
      <c r="F37"/>
      <c r="G37"/>
      <c r="H37"/>
      <c r="I37"/>
    </row>
    <row r="38" spans="2:9" x14ac:dyDescent="0.25">
      <c r="B38"/>
      <c r="C38"/>
      <c r="D38"/>
      <c r="E38"/>
      <c r="F38"/>
      <c r="G38"/>
      <c r="H38"/>
      <c r="I38"/>
    </row>
    <row r="39" spans="2:9" x14ac:dyDescent="0.25">
      <c r="B39"/>
      <c r="C39"/>
      <c r="D39"/>
      <c r="E39"/>
      <c r="F39"/>
      <c r="G39"/>
      <c r="H39"/>
      <c r="I39"/>
    </row>
    <row r="40" spans="2:9" x14ac:dyDescent="0.25">
      <c r="B40"/>
      <c r="C40"/>
      <c r="D40"/>
      <c r="E40"/>
      <c r="F40"/>
      <c r="G40"/>
      <c r="H40"/>
      <c r="I40"/>
    </row>
    <row r="41" spans="2:9" x14ac:dyDescent="0.25">
      <c r="B41"/>
      <c r="C41"/>
      <c r="D41"/>
      <c r="E41"/>
      <c r="F41"/>
      <c r="G41"/>
      <c r="H41"/>
      <c r="I41"/>
    </row>
    <row r="42" spans="2:9" x14ac:dyDescent="0.25">
      <c r="B42"/>
      <c r="C42"/>
      <c r="D42"/>
      <c r="E42"/>
      <c r="F42"/>
      <c r="G42"/>
      <c r="H42"/>
      <c r="I42"/>
    </row>
    <row r="43" spans="2:9" x14ac:dyDescent="0.25">
      <c r="B43"/>
      <c r="C43"/>
      <c r="D43"/>
      <c r="E43"/>
      <c r="F43"/>
      <c r="G43"/>
      <c r="H43"/>
      <c r="I43"/>
    </row>
    <row r="44" spans="2:9" x14ac:dyDescent="0.25">
      <c r="B44"/>
      <c r="C44"/>
      <c r="D44"/>
      <c r="E44"/>
      <c r="F44"/>
      <c r="G44"/>
      <c r="H44"/>
      <c r="I44"/>
    </row>
    <row r="45" spans="2:9" x14ac:dyDescent="0.25">
      <c r="B45"/>
      <c r="C45"/>
      <c r="D45"/>
      <c r="E45"/>
      <c r="F45"/>
      <c r="G45"/>
      <c r="H45"/>
      <c r="I45"/>
    </row>
    <row r="46" spans="2:9" x14ac:dyDescent="0.25">
      <c r="B46"/>
      <c r="C46"/>
      <c r="D46"/>
      <c r="E46"/>
      <c r="F46"/>
      <c r="G46"/>
      <c r="H46"/>
      <c r="I46"/>
    </row>
    <row r="47" spans="2:9" x14ac:dyDescent="0.25">
      <c r="B47"/>
      <c r="C47"/>
      <c r="D47"/>
      <c r="E47"/>
      <c r="F47"/>
      <c r="G47"/>
      <c r="H47"/>
      <c r="I47"/>
    </row>
    <row r="48" spans="2:9" x14ac:dyDescent="0.25">
      <c r="B48"/>
      <c r="C48"/>
      <c r="D48"/>
      <c r="E48"/>
      <c r="F48"/>
      <c r="G48"/>
      <c r="H48"/>
      <c r="I48"/>
    </row>
    <row r="49" spans="2:9" x14ac:dyDescent="0.25">
      <c r="B49"/>
      <c r="C49"/>
      <c r="D49"/>
      <c r="E49"/>
      <c r="F49"/>
      <c r="G49"/>
      <c r="H49"/>
      <c r="I49"/>
    </row>
    <row r="50" spans="2:9" x14ac:dyDescent="0.25">
      <c r="B50"/>
      <c r="C50"/>
      <c r="D50"/>
      <c r="E50"/>
      <c r="F50"/>
      <c r="G50"/>
      <c r="H50"/>
      <c r="I50"/>
    </row>
    <row r="51" spans="2:9" x14ac:dyDescent="0.25">
      <c r="B51"/>
      <c r="C51"/>
      <c r="D51"/>
      <c r="E51"/>
      <c r="F51"/>
      <c r="G51"/>
      <c r="H51"/>
      <c r="I51"/>
    </row>
  </sheetData>
  <mergeCells count="4">
    <mergeCell ref="B2:C2"/>
    <mergeCell ref="D2:E2"/>
    <mergeCell ref="F2:G2"/>
    <mergeCell ref="H2:I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</vt:i4>
      </vt:variant>
    </vt:vector>
  </HeadingPairs>
  <TitlesOfParts>
    <vt:vector size="17" baseType="lpstr">
      <vt:lpstr>%summary </vt:lpstr>
      <vt:lpstr>info </vt:lpstr>
      <vt:lpstr>summary graphs </vt:lpstr>
      <vt:lpstr>October</vt:lpstr>
      <vt:lpstr>March</vt:lpstr>
      <vt:lpstr>Midnight Bed State</vt:lpstr>
      <vt:lpstr>A&amp;E</vt:lpstr>
      <vt:lpstr>Conditional Format</vt:lpstr>
      <vt:lpstr>Pivot</vt:lpstr>
      <vt:lpstr>NStf</vt:lpstr>
      <vt:lpstr>Bedstate</vt:lpstr>
      <vt:lpstr>Monthly Ave Bedstate Heatmap</vt:lpstr>
      <vt:lpstr>ANA Report</vt:lpstr>
      <vt:lpstr>Ana Report 2</vt:lpstr>
      <vt:lpstr>ANA Graph</vt:lpstr>
      <vt:lpstr>Divisions</vt:lpstr>
      <vt:lpstr>March!Print_Area</vt:lpstr>
    </vt:vector>
  </TitlesOfParts>
  <Company>Royal United Hospital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ANDREWS, Simon (ROYAL UNITED HOSPITALS BATH NHS FOUNDA</cp:lastModifiedBy>
  <cp:lastPrinted>2020-12-10T16:22:35Z</cp:lastPrinted>
  <dcterms:created xsi:type="dcterms:W3CDTF">2014-08-05T09:45:53Z</dcterms:created>
  <dcterms:modified xsi:type="dcterms:W3CDTF">2025-11-27T12:13:26Z</dcterms:modified>
</cp:coreProperties>
</file>